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EJ ранжир." sheetId="1" r:id="rId1"/>
  </sheets>
  <definedNames>
    <definedName name="_xlnm._FilterDatabase" localSheetId="0" hidden="1">'EJ ранжир.'!$A$5:$BE$96</definedName>
  </definedNames>
  <calcPr calcId="145621"/>
</workbook>
</file>

<file path=xl/calcChain.xml><?xml version="1.0" encoding="utf-8"?>
<calcChain xmlns="http://schemas.openxmlformats.org/spreadsheetml/2006/main">
  <c r="AT96" i="1" l="1"/>
  <c r="AS96" i="1"/>
  <c r="AQ96" i="1"/>
  <c r="AP96" i="1"/>
  <c r="AN96" i="1"/>
  <c r="AU96" i="1" s="1"/>
  <c r="AM96" i="1"/>
  <c r="AJ96" i="1"/>
  <c r="AH96" i="1"/>
  <c r="AD96" i="1"/>
  <c r="AE96" i="1" s="1"/>
  <c r="AB96" i="1"/>
  <c r="Z96" i="1"/>
  <c r="AK96" i="1" s="1"/>
  <c r="W96" i="1"/>
  <c r="V96" i="1"/>
  <c r="S96" i="1"/>
  <c r="Q96" i="1"/>
  <c r="N96" i="1"/>
  <c r="J96" i="1"/>
  <c r="F96" i="1"/>
  <c r="X96" i="1" s="1"/>
  <c r="AV96" i="1" s="1"/>
  <c r="AW96" i="1" s="1"/>
  <c r="AT95" i="1"/>
  <c r="AS95" i="1"/>
  <c r="AQ95" i="1"/>
  <c r="AP95" i="1"/>
  <c r="AN95" i="1"/>
  <c r="AU95" i="1" s="1"/>
  <c r="AM95" i="1"/>
  <c r="AJ95" i="1"/>
  <c r="AH95" i="1"/>
  <c r="AD95" i="1"/>
  <c r="AE95" i="1" s="1"/>
  <c r="AB95" i="1"/>
  <c r="Z95" i="1"/>
  <c r="AK95" i="1" s="1"/>
  <c r="W95" i="1"/>
  <c r="V95" i="1"/>
  <c r="S95" i="1"/>
  <c r="Q95" i="1"/>
  <c r="N95" i="1"/>
  <c r="J95" i="1"/>
  <c r="F95" i="1"/>
  <c r="X95" i="1" s="1"/>
  <c r="AV95" i="1" s="1"/>
  <c r="AW95" i="1" s="1"/>
  <c r="AS94" i="1"/>
  <c r="AT94" i="1" s="1"/>
  <c r="AP94" i="1"/>
  <c r="AQ94" i="1" s="1"/>
  <c r="AM94" i="1"/>
  <c r="AN94" i="1" s="1"/>
  <c r="AJ94" i="1"/>
  <c r="AH94" i="1"/>
  <c r="AE94" i="1"/>
  <c r="AD94" i="1"/>
  <c r="AB94" i="1"/>
  <c r="Z94" i="1"/>
  <c r="AK94" i="1" s="1"/>
  <c r="V94" i="1"/>
  <c r="W94" i="1" s="1"/>
  <c r="S94" i="1"/>
  <c r="Q94" i="1"/>
  <c r="N94" i="1"/>
  <c r="J94" i="1"/>
  <c r="X94" i="1" s="1"/>
  <c r="F94" i="1"/>
  <c r="AT93" i="1"/>
  <c r="AS93" i="1"/>
  <c r="AQ93" i="1"/>
  <c r="AP93" i="1"/>
  <c r="AN93" i="1"/>
  <c r="AU93" i="1" s="1"/>
  <c r="AJ93" i="1"/>
  <c r="AH93" i="1"/>
  <c r="AE93" i="1"/>
  <c r="AD93" i="1"/>
  <c r="AB93" i="1"/>
  <c r="Z93" i="1"/>
  <c r="AK93" i="1" s="1"/>
  <c r="V93" i="1"/>
  <c r="W93" i="1" s="1"/>
  <c r="N93" i="1"/>
  <c r="J93" i="1"/>
  <c r="X93" i="1" s="1"/>
  <c r="F93" i="1"/>
  <c r="AT92" i="1"/>
  <c r="AS92" i="1"/>
  <c r="AQ92" i="1"/>
  <c r="AP92" i="1"/>
  <c r="AN92" i="1"/>
  <c r="AU92" i="1" s="1"/>
  <c r="AM92" i="1"/>
  <c r="AJ92" i="1"/>
  <c r="AH92" i="1"/>
  <c r="AD92" i="1"/>
  <c r="AE92" i="1" s="1"/>
  <c r="AB92" i="1"/>
  <c r="Z92" i="1"/>
  <c r="AK92" i="1" s="1"/>
  <c r="W92" i="1"/>
  <c r="V92" i="1"/>
  <c r="S92" i="1"/>
  <c r="Q92" i="1"/>
  <c r="N92" i="1"/>
  <c r="J92" i="1"/>
  <c r="F92" i="1"/>
  <c r="X92" i="1" s="1"/>
  <c r="AV92" i="1" s="1"/>
  <c r="AW92" i="1" s="1"/>
  <c r="AS91" i="1"/>
  <c r="AT91" i="1" s="1"/>
  <c r="AP91" i="1"/>
  <c r="AQ91" i="1" s="1"/>
  <c r="AM91" i="1"/>
  <c r="AN91" i="1" s="1"/>
  <c r="AJ91" i="1"/>
  <c r="AH91" i="1"/>
  <c r="AE91" i="1"/>
  <c r="AD91" i="1"/>
  <c r="AB91" i="1"/>
  <c r="Z91" i="1"/>
  <c r="AK91" i="1" s="1"/>
  <c r="V91" i="1"/>
  <c r="W91" i="1" s="1"/>
  <c r="S91" i="1"/>
  <c r="Q91" i="1"/>
  <c r="N91" i="1"/>
  <c r="J91" i="1"/>
  <c r="X91" i="1" s="1"/>
  <c r="F91" i="1"/>
  <c r="AT90" i="1"/>
  <c r="AS90" i="1"/>
  <c r="AQ90" i="1"/>
  <c r="AP90" i="1"/>
  <c r="AN90" i="1"/>
  <c r="AU90" i="1" s="1"/>
  <c r="AM90" i="1"/>
  <c r="AJ90" i="1"/>
  <c r="AH90" i="1"/>
  <c r="AD90" i="1"/>
  <c r="AE90" i="1" s="1"/>
  <c r="AB90" i="1"/>
  <c r="Z90" i="1"/>
  <c r="AK90" i="1" s="1"/>
  <c r="W90" i="1"/>
  <c r="V90" i="1"/>
  <c r="S90" i="1"/>
  <c r="Q90" i="1"/>
  <c r="N90" i="1"/>
  <c r="J90" i="1"/>
  <c r="F90" i="1"/>
  <c r="X90" i="1" s="1"/>
  <c r="AS89" i="1"/>
  <c r="AT89" i="1" s="1"/>
  <c r="AP89" i="1"/>
  <c r="AQ89" i="1" s="1"/>
  <c r="AM89" i="1"/>
  <c r="AN89" i="1" s="1"/>
  <c r="AU89" i="1" s="1"/>
  <c r="AJ89" i="1"/>
  <c r="AH89" i="1"/>
  <c r="AE89" i="1"/>
  <c r="AD89" i="1"/>
  <c r="AB89" i="1"/>
  <c r="Z89" i="1"/>
  <c r="AK89" i="1" s="1"/>
  <c r="V89" i="1"/>
  <c r="W89" i="1" s="1"/>
  <c r="S89" i="1"/>
  <c r="Q89" i="1"/>
  <c r="N89" i="1"/>
  <c r="J89" i="1"/>
  <c r="X89" i="1" s="1"/>
  <c r="F89" i="1"/>
  <c r="AT88" i="1"/>
  <c r="AS88" i="1"/>
  <c r="AQ88" i="1"/>
  <c r="AP88" i="1"/>
  <c r="AN88" i="1"/>
  <c r="AU88" i="1" s="1"/>
  <c r="AM88" i="1"/>
  <c r="AJ88" i="1"/>
  <c r="AH88" i="1"/>
  <c r="AD88" i="1"/>
  <c r="AE88" i="1" s="1"/>
  <c r="AB88" i="1"/>
  <c r="Z88" i="1"/>
  <c r="AK88" i="1" s="1"/>
  <c r="W88" i="1"/>
  <c r="V88" i="1"/>
  <c r="S88" i="1"/>
  <c r="Q88" i="1"/>
  <c r="N88" i="1"/>
  <c r="J88" i="1"/>
  <c r="F88" i="1"/>
  <c r="X88" i="1" s="1"/>
  <c r="AV88" i="1" s="1"/>
  <c r="AW88" i="1" s="1"/>
  <c r="AS87" i="1"/>
  <c r="AT87" i="1" s="1"/>
  <c r="AP87" i="1"/>
  <c r="AQ87" i="1" s="1"/>
  <c r="AM87" i="1"/>
  <c r="AN87" i="1" s="1"/>
  <c r="AJ87" i="1"/>
  <c r="AH87" i="1"/>
  <c r="AE87" i="1"/>
  <c r="AD87" i="1"/>
  <c r="AB87" i="1"/>
  <c r="Z87" i="1"/>
  <c r="AK87" i="1" s="1"/>
  <c r="V87" i="1"/>
  <c r="W87" i="1" s="1"/>
  <c r="S87" i="1"/>
  <c r="Q87" i="1"/>
  <c r="N87" i="1"/>
  <c r="J87" i="1"/>
  <c r="X87" i="1" s="1"/>
  <c r="F87" i="1"/>
  <c r="AT86" i="1"/>
  <c r="AS86" i="1"/>
  <c r="AQ86" i="1"/>
  <c r="AP86" i="1"/>
  <c r="AN86" i="1"/>
  <c r="AU86" i="1" s="1"/>
  <c r="AM86" i="1"/>
  <c r="AJ86" i="1"/>
  <c r="AH86" i="1"/>
  <c r="AD86" i="1"/>
  <c r="AE86" i="1" s="1"/>
  <c r="AB86" i="1"/>
  <c r="Z86" i="1"/>
  <c r="AK86" i="1" s="1"/>
  <c r="W86" i="1"/>
  <c r="V86" i="1"/>
  <c r="Q86" i="1"/>
  <c r="N86" i="1"/>
  <c r="J86" i="1"/>
  <c r="F86" i="1"/>
  <c r="X86" i="1" s="1"/>
  <c r="AV86" i="1" s="1"/>
  <c r="AW86" i="1" s="1"/>
  <c r="AT85" i="1"/>
  <c r="AS85" i="1"/>
  <c r="AQ85" i="1"/>
  <c r="AP85" i="1"/>
  <c r="AN85" i="1"/>
  <c r="AU85" i="1" s="1"/>
  <c r="AM85" i="1"/>
  <c r="AJ85" i="1"/>
  <c r="AH85" i="1"/>
  <c r="AD85" i="1"/>
  <c r="AE85" i="1" s="1"/>
  <c r="AB85" i="1"/>
  <c r="Z85" i="1"/>
  <c r="AK85" i="1" s="1"/>
  <c r="W85" i="1"/>
  <c r="V85" i="1"/>
  <c r="Q85" i="1"/>
  <c r="N85" i="1"/>
  <c r="J85" i="1"/>
  <c r="F85" i="1"/>
  <c r="X85" i="1" s="1"/>
  <c r="AV85" i="1" s="1"/>
  <c r="AW85" i="1" s="1"/>
  <c r="AT84" i="1"/>
  <c r="AS84" i="1"/>
  <c r="AQ84" i="1"/>
  <c r="AP84" i="1"/>
  <c r="AN84" i="1"/>
  <c r="AU84" i="1" s="1"/>
  <c r="AM84" i="1"/>
  <c r="AJ84" i="1"/>
  <c r="AH84" i="1"/>
  <c r="AD84" i="1"/>
  <c r="AE84" i="1" s="1"/>
  <c r="AB84" i="1"/>
  <c r="Z84" i="1"/>
  <c r="AK84" i="1" s="1"/>
  <c r="W84" i="1"/>
  <c r="V84" i="1"/>
  <c r="S84" i="1"/>
  <c r="Q84" i="1"/>
  <c r="N84" i="1"/>
  <c r="J84" i="1"/>
  <c r="F84" i="1"/>
  <c r="X84" i="1" s="1"/>
  <c r="AS83" i="1"/>
  <c r="AT83" i="1" s="1"/>
  <c r="AP83" i="1"/>
  <c r="AQ83" i="1" s="1"/>
  <c r="AM83" i="1"/>
  <c r="AN83" i="1" s="1"/>
  <c r="AU83" i="1" s="1"/>
  <c r="AJ83" i="1"/>
  <c r="AH83" i="1"/>
  <c r="AE83" i="1"/>
  <c r="AD83" i="1"/>
  <c r="AB83" i="1"/>
  <c r="Z83" i="1"/>
  <c r="AK83" i="1" s="1"/>
  <c r="V83" i="1"/>
  <c r="W83" i="1" s="1"/>
  <c r="S83" i="1"/>
  <c r="Q83" i="1"/>
  <c r="N83" i="1"/>
  <c r="J83" i="1"/>
  <c r="X83" i="1" s="1"/>
  <c r="F83" i="1"/>
  <c r="AT82" i="1"/>
  <c r="AS82" i="1"/>
  <c r="AQ82" i="1"/>
  <c r="AP82" i="1"/>
  <c r="AN82" i="1"/>
  <c r="AU82" i="1" s="1"/>
  <c r="AM82" i="1"/>
  <c r="AJ82" i="1"/>
  <c r="AH82" i="1"/>
  <c r="AD82" i="1"/>
  <c r="AE82" i="1" s="1"/>
  <c r="AB82" i="1"/>
  <c r="Z82" i="1"/>
  <c r="AK82" i="1" s="1"/>
  <c r="W82" i="1"/>
  <c r="V82" i="1"/>
  <c r="S82" i="1"/>
  <c r="Q82" i="1"/>
  <c r="N82" i="1"/>
  <c r="J82" i="1"/>
  <c r="F82" i="1"/>
  <c r="X82" i="1" s="1"/>
  <c r="AV82" i="1" s="1"/>
  <c r="AW82" i="1" s="1"/>
  <c r="AS81" i="1"/>
  <c r="AT81" i="1" s="1"/>
  <c r="AP81" i="1"/>
  <c r="AQ81" i="1" s="1"/>
  <c r="AM81" i="1"/>
  <c r="AN81" i="1" s="1"/>
  <c r="AJ81" i="1"/>
  <c r="AH81" i="1"/>
  <c r="AE81" i="1"/>
  <c r="AD81" i="1"/>
  <c r="AB81" i="1"/>
  <c r="Z81" i="1"/>
  <c r="AK81" i="1" s="1"/>
  <c r="V81" i="1"/>
  <c r="W81" i="1" s="1"/>
  <c r="S81" i="1"/>
  <c r="Q81" i="1"/>
  <c r="N81" i="1"/>
  <c r="J81" i="1"/>
  <c r="X81" i="1" s="1"/>
  <c r="F81" i="1"/>
  <c r="AT80" i="1"/>
  <c r="AS80" i="1"/>
  <c r="AQ80" i="1"/>
  <c r="AP80" i="1"/>
  <c r="AN80" i="1"/>
  <c r="AU80" i="1" s="1"/>
  <c r="AM80" i="1"/>
  <c r="AJ80" i="1"/>
  <c r="AH80" i="1"/>
  <c r="AK80" i="1" s="1"/>
  <c r="AD80" i="1"/>
  <c r="AE80" i="1" s="1"/>
  <c r="AB80" i="1"/>
  <c r="Z80" i="1"/>
  <c r="W80" i="1"/>
  <c r="V80" i="1"/>
  <c r="S80" i="1"/>
  <c r="Q80" i="1"/>
  <c r="N80" i="1"/>
  <c r="J80" i="1"/>
  <c r="F80" i="1"/>
  <c r="X80" i="1" s="1"/>
  <c r="AV80" i="1" s="1"/>
  <c r="AW80" i="1" s="1"/>
  <c r="AT79" i="1"/>
  <c r="AS79" i="1"/>
  <c r="AQ79" i="1"/>
  <c r="AP79" i="1"/>
  <c r="AN79" i="1"/>
  <c r="AU79" i="1" s="1"/>
  <c r="AM79" i="1"/>
  <c r="AJ79" i="1"/>
  <c r="AH79" i="1"/>
  <c r="AD79" i="1"/>
  <c r="AE79" i="1" s="1"/>
  <c r="AB79" i="1"/>
  <c r="Z79" i="1"/>
  <c r="AK79" i="1" s="1"/>
  <c r="W79" i="1"/>
  <c r="V79" i="1"/>
  <c r="S79" i="1"/>
  <c r="Q79" i="1"/>
  <c r="N79" i="1"/>
  <c r="J79" i="1"/>
  <c r="F79" i="1"/>
  <c r="X79" i="1" s="1"/>
  <c r="AV79" i="1" s="1"/>
  <c r="AW79" i="1" s="1"/>
  <c r="AS78" i="1"/>
  <c r="AT78" i="1" s="1"/>
  <c r="AP78" i="1"/>
  <c r="AQ78" i="1" s="1"/>
  <c r="AM78" i="1"/>
  <c r="AN78" i="1" s="1"/>
  <c r="AJ78" i="1"/>
  <c r="AH78" i="1"/>
  <c r="AE78" i="1"/>
  <c r="AD78" i="1"/>
  <c r="AB78" i="1"/>
  <c r="Z78" i="1"/>
  <c r="AK78" i="1" s="1"/>
  <c r="V78" i="1"/>
  <c r="W78" i="1" s="1"/>
  <c r="S78" i="1"/>
  <c r="Q78" i="1"/>
  <c r="N78" i="1"/>
  <c r="J78" i="1"/>
  <c r="X78" i="1" s="1"/>
  <c r="F78" i="1"/>
  <c r="AT77" i="1"/>
  <c r="AS77" i="1"/>
  <c r="AQ77" i="1"/>
  <c r="AP77" i="1"/>
  <c r="AN77" i="1"/>
  <c r="AU77" i="1" s="1"/>
  <c r="AM77" i="1"/>
  <c r="AJ77" i="1"/>
  <c r="AH77" i="1"/>
  <c r="AD77" i="1"/>
  <c r="AE77" i="1" s="1"/>
  <c r="AB77" i="1"/>
  <c r="Z77" i="1"/>
  <c r="AK77" i="1" s="1"/>
  <c r="W77" i="1"/>
  <c r="V77" i="1"/>
  <c r="S77" i="1"/>
  <c r="Q77" i="1"/>
  <c r="N77" i="1"/>
  <c r="J77" i="1"/>
  <c r="F77" i="1"/>
  <c r="X77" i="1" s="1"/>
  <c r="AS76" i="1"/>
  <c r="AT76" i="1" s="1"/>
  <c r="AP76" i="1"/>
  <c r="AQ76" i="1" s="1"/>
  <c r="AM76" i="1"/>
  <c r="AN76" i="1" s="1"/>
  <c r="AU76" i="1" s="1"/>
  <c r="AJ76" i="1"/>
  <c r="AH76" i="1"/>
  <c r="AE76" i="1"/>
  <c r="AD76" i="1"/>
  <c r="AB76" i="1"/>
  <c r="Z76" i="1"/>
  <c r="AK76" i="1" s="1"/>
  <c r="V76" i="1"/>
  <c r="W76" i="1" s="1"/>
  <c r="S76" i="1"/>
  <c r="Q76" i="1"/>
  <c r="N76" i="1"/>
  <c r="J76" i="1"/>
  <c r="X76" i="1" s="1"/>
  <c r="F76" i="1"/>
  <c r="AT75" i="1"/>
  <c r="AS75" i="1"/>
  <c r="AQ75" i="1"/>
  <c r="AP75" i="1"/>
  <c r="AN75" i="1"/>
  <c r="AU75" i="1" s="1"/>
  <c r="AM75" i="1"/>
  <c r="AJ75" i="1"/>
  <c r="AH75" i="1"/>
  <c r="AD75" i="1"/>
  <c r="AE75" i="1" s="1"/>
  <c r="AB75" i="1"/>
  <c r="Z75" i="1"/>
  <c r="AK75" i="1" s="1"/>
  <c r="W75" i="1"/>
  <c r="V75" i="1"/>
  <c r="S75" i="1"/>
  <c r="Q75" i="1"/>
  <c r="N75" i="1"/>
  <c r="J75" i="1"/>
  <c r="F75" i="1"/>
  <c r="X75" i="1" s="1"/>
  <c r="AV75" i="1" s="1"/>
  <c r="AW75" i="1" s="1"/>
  <c r="AS74" i="1"/>
  <c r="AT74" i="1" s="1"/>
  <c r="AP74" i="1"/>
  <c r="AQ74" i="1" s="1"/>
  <c r="AM74" i="1"/>
  <c r="AN74" i="1" s="1"/>
  <c r="AJ74" i="1"/>
  <c r="AH74" i="1"/>
  <c r="AE74" i="1"/>
  <c r="AD74" i="1"/>
  <c r="AB74" i="1"/>
  <c r="Z74" i="1"/>
  <c r="AK74" i="1" s="1"/>
  <c r="V74" i="1"/>
  <c r="W74" i="1" s="1"/>
  <c r="S74" i="1"/>
  <c r="Q74" i="1"/>
  <c r="N74" i="1"/>
  <c r="J74" i="1"/>
  <c r="X74" i="1" s="1"/>
  <c r="F74" i="1"/>
  <c r="AT73" i="1"/>
  <c r="AS73" i="1"/>
  <c r="AQ73" i="1"/>
  <c r="AP73" i="1"/>
  <c r="AN73" i="1"/>
  <c r="AU73" i="1" s="1"/>
  <c r="AM73" i="1"/>
  <c r="AJ73" i="1"/>
  <c r="AH73" i="1"/>
  <c r="AD73" i="1"/>
  <c r="AE73" i="1" s="1"/>
  <c r="AB73" i="1"/>
  <c r="Z73" i="1"/>
  <c r="AK73" i="1" s="1"/>
  <c r="W73" i="1"/>
  <c r="V73" i="1"/>
  <c r="S73" i="1"/>
  <c r="Q73" i="1"/>
  <c r="N73" i="1"/>
  <c r="J73" i="1"/>
  <c r="F73" i="1"/>
  <c r="X73" i="1" s="1"/>
  <c r="AS72" i="1"/>
  <c r="AT72" i="1" s="1"/>
  <c r="AP72" i="1"/>
  <c r="AQ72" i="1" s="1"/>
  <c r="AM72" i="1"/>
  <c r="AN72" i="1" s="1"/>
  <c r="AU72" i="1" s="1"/>
  <c r="AJ72" i="1"/>
  <c r="AH72" i="1"/>
  <c r="AE72" i="1"/>
  <c r="AD72" i="1"/>
  <c r="AB72" i="1"/>
  <c r="Z72" i="1"/>
  <c r="AK72" i="1" s="1"/>
  <c r="V72" i="1"/>
  <c r="W72" i="1" s="1"/>
  <c r="S72" i="1"/>
  <c r="Q72" i="1"/>
  <c r="N72" i="1"/>
  <c r="J72" i="1"/>
  <c r="X72" i="1" s="1"/>
  <c r="F72" i="1"/>
  <c r="AT71" i="1"/>
  <c r="AS71" i="1"/>
  <c r="AQ71" i="1"/>
  <c r="AP71" i="1"/>
  <c r="AN71" i="1"/>
  <c r="AU71" i="1" s="1"/>
  <c r="AM71" i="1"/>
  <c r="AJ71" i="1"/>
  <c r="AH71" i="1"/>
  <c r="AD71" i="1"/>
  <c r="AE71" i="1" s="1"/>
  <c r="AB71" i="1"/>
  <c r="Z71" i="1"/>
  <c r="AK71" i="1" s="1"/>
  <c r="W71" i="1"/>
  <c r="V71" i="1"/>
  <c r="S71" i="1"/>
  <c r="Q71" i="1"/>
  <c r="N71" i="1"/>
  <c r="J71" i="1"/>
  <c r="F71" i="1"/>
  <c r="X71" i="1" s="1"/>
  <c r="AV71" i="1" s="1"/>
  <c r="AW71" i="1" s="1"/>
  <c r="AS70" i="1"/>
  <c r="AT70" i="1" s="1"/>
  <c r="AP70" i="1"/>
  <c r="AQ70" i="1" s="1"/>
  <c r="AM70" i="1"/>
  <c r="AN70" i="1" s="1"/>
  <c r="AJ70" i="1"/>
  <c r="AH70" i="1"/>
  <c r="AE70" i="1"/>
  <c r="AD70" i="1"/>
  <c r="AB70" i="1"/>
  <c r="Z70" i="1"/>
  <c r="AK70" i="1" s="1"/>
  <c r="V70" i="1"/>
  <c r="W70" i="1" s="1"/>
  <c r="S70" i="1"/>
  <c r="Q70" i="1"/>
  <c r="N70" i="1"/>
  <c r="J70" i="1"/>
  <c r="X70" i="1" s="1"/>
  <c r="F70" i="1"/>
  <c r="AT69" i="1"/>
  <c r="AS69" i="1"/>
  <c r="AQ69" i="1"/>
  <c r="AP69" i="1"/>
  <c r="AN69" i="1"/>
  <c r="AU69" i="1" s="1"/>
  <c r="AM69" i="1"/>
  <c r="AJ69" i="1"/>
  <c r="AH69" i="1"/>
  <c r="AD69" i="1"/>
  <c r="AE69" i="1" s="1"/>
  <c r="AB69" i="1"/>
  <c r="Z69" i="1"/>
  <c r="AK69" i="1" s="1"/>
  <c r="W69" i="1"/>
  <c r="V69" i="1"/>
  <c r="S69" i="1"/>
  <c r="Q69" i="1"/>
  <c r="N69" i="1"/>
  <c r="J69" i="1"/>
  <c r="F69" i="1"/>
  <c r="X69" i="1" s="1"/>
  <c r="AS68" i="1"/>
  <c r="AT68" i="1" s="1"/>
  <c r="AP68" i="1"/>
  <c r="AQ68" i="1" s="1"/>
  <c r="AM68" i="1"/>
  <c r="AN68" i="1" s="1"/>
  <c r="AU68" i="1" s="1"/>
  <c r="AJ68" i="1"/>
  <c r="AH68" i="1"/>
  <c r="AE68" i="1"/>
  <c r="AD68" i="1"/>
  <c r="AB68" i="1"/>
  <c r="Z68" i="1"/>
  <c r="AK68" i="1" s="1"/>
  <c r="V68" i="1"/>
  <c r="W68" i="1" s="1"/>
  <c r="S68" i="1"/>
  <c r="Q68" i="1"/>
  <c r="N68" i="1"/>
  <c r="J68" i="1"/>
  <c r="X68" i="1" s="1"/>
  <c r="AV68" i="1" s="1"/>
  <c r="AW68" i="1" s="1"/>
  <c r="F68" i="1"/>
  <c r="AT67" i="1"/>
  <c r="AS67" i="1"/>
  <c r="AQ67" i="1"/>
  <c r="AP67" i="1"/>
  <c r="AN67" i="1"/>
  <c r="AU67" i="1" s="1"/>
  <c r="AM67" i="1"/>
  <c r="AJ67" i="1"/>
  <c r="AH67" i="1"/>
  <c r="AK67" i="1" s="1"/>
  <c r="AD67" i="1"/>
  <c r="AE67" i="1" s="1"/>
  <c r="AB67" i="1"/>
  <c r="Z67" i="1"/>
  <c r="W67" i="1"/>
  <c r="V67" i="1"/>
  <c r="S67" i="1"/>
  <c r="Q67" i="1"/>
  <c r="N67" i="1"/>
  <c r="J67" i="1"/>
  <c r="F67" i="1"/>
  <c r="X67" i="1" s="1"/>
  <c r="AV67" i="1" s="1"/>
  <c r="AW67" i="1" s="1"/>
  <c r="AS66" i="1"/>
  <c r="AT66" i="1" s="1"/>
  <c r="AP66" i="1"/>
  <c r="AQ66" i="1" s="1"/>
  <c r="AU66" i="1" s="1"/>
  <c r="AM66" i="1"/>
  <c r="AN66" i="1" s="1"/>
  <c r="AJ66" i="1"/>
  <c r="AH66" i="1"/>
  <c r="AD66" i="1"/>
  <c r="AE66" i="1" s="1"/>
  <c r="AB66" i="1"/>
  <c r="Z66" i="1"/>
  <c r="AK66" i="1" s="1"/>
  <c r="W66" i="1"/>
  <c r="V66" i="1"/>
  <c r="S66" i="1"/>
  <c r="Q66" i="1"/>
  <c r="N66" i="1"/>
  <c r="J66" i="1"/>
  <c r="F66" i="1"/>
  <c r="X66" i="1" s="1"/>
  <c r="AS65" i="1"/>
  <c r="AT65" i="1" s="1"/>
  <c r="AP65" i="1"/>
  <c r="AQ65" i="1" s="1"/>
  <c r="AM65" i="1"/>
  <c r="AN65" i="1" s="1"/>
  <c r="AU65" i="1" s="1"/>
  <c r="AJ65" i="1"/>
  <c r="AH65" i="1"/>
  <c r="AE65" i="1"/>
  <c r="AD65" i="1"/>
  <c r="AB65" i="1"/>
  <c r="Z65" i="1"/>
  <c r="AK65" i="1" s="1"/>
  <c r="V65" i="1"/>
  <c r="W65" i="1" s="1"/>
  <c r="S65" i="1"/>
  <c r="Q65" i="1"/>
  <c r="N65" i="1"/>
  <c r="J65" i="1"/>
  <c r="X65" i="1" s="1"/>
  <c r="F65" i="1"/>
  <c r="AT64" i="1"/>
  <c r="AS64" i="1"/>
  <c r="AQ64" i="1"/>
  <c r="AP64" i="1"/>
  <c r="AN64" i="1"/>
  <c r="AU64" i="1" s="1"/>
  <c r="AM64" i="1"/>
  <c r="AJ64" i="1"/>
  <c r="AH64" i="1"/>
  <c r="AD64" i="1"/>
  <c r="AE64" i="1" s="1"/>
  <c r="AB64" i="1"/>
  <c r="Z64" i="1"/>
  <c r="AK64" i="1" s="1"/>
  <c r="W64" i="1"/>
  <c r="V64" i="1"/>
  <c r="S64" i="1"/>
  <c r="Q64" i="1"/>
  <c r="N64" i="1"/>
  <c r="J64" i="1"/>
  <c r="F64" i="1"/>
  <c r="X64" i="1" s="1"/>
  <c r="AV64" i="1" s="1"/>
  <c r="AW64" i="1" s="1"/>
  <c r="AS63" i="1"/>
  <c r="AT63" i="1" s="1"/>
  <c r="AP63" i="1"/>
  <c r="AQ63" i="1" s="1"/>
  <c r="AU63" i="1" s="1"/>
  <c r="AN63" i="1"/>
  <c r="AJ63" i="1"/>
  <c r="AH63" i="1"/>
  <c r="AD63" i="1"/>
  <c r="AE63" i="1" s="1"/>
  <c r="AB63" i="1"/>
  <c r="Z63" i="1"/>
  <c r="AK63" i="1" s="1"/>
  <c r="W63" i="1"/>
  <c r="V63" i="1"/>
  <c r="S63" i="1"/>
  <c r="Q63" i="1"/>
  <c r="N63" i="1"/>
  <c r="J63" i="1"/>
  <c r="F63" i="1"/>
  <c r="X63" i="1" s="1"/>
  <c r="AS62" i="1"/>
  <c r="AT62" i="1" s="1"/>
  <c r="AP62" i="1"/>
  <c r="AQ62" i="1" s="1"/>
  <c r="AM62" i="1"/>
  <c r="AN62" i="1" s="1"/>
  <c r="AU62" i="1" s="1"/>
  <c r="AJ62" i="1"/>
  <c r="AH62" i="1"/>
  <c r="AE62" i="1"/>
  <c r="AD62" i="1"/>
  <c r="AB62" i="1"/>
  <c r="Z62" i="1"/>
  <c r="AK62" i="1" s="1"/>
  <c r="V62" i="1"/>
  <c r="W62" i="1" s="1"/>
  <c r="S62" i="1"/>
  <c r="Q62" i="1"/>
  <c r="N62" i="1"/>
  <c r="J62" i="1"/>
  <c r="X62" i="1" s="1"/>
  <c r="F62" i="1"/>
  <c r="AT61" i="1"/>
  <c r="AS61" i="1"/>
  <c r="AQ61" i="1"/>
  <c r="AP61" i="1"/>
  <c r="AN61" i="1"/>
  <c r="AU61" i="1" s="1"/>
  <c r="AM61" i="1"/>
  <c r="AJ61" i="1"/>
  <c r="AH61" i="1"/>
  <c r="AD61" i="1"/>
  <c r="AE61" i="1" s="1"/>
  <c r="AB61" i="1"/>
  <c r="Z61" i="1"/>
  <c r="AK61" i="1" s="1"/>
  <c r="W61" i="1"/>
  <c r="V61" i="1"/>
  <c r="S61" i="1"/>
  <c r="Q61" i="1"/>
  <c r="N61" i="1"/>
  <c r="J61" i="1"/>
  <c r="F61" i="1"/>
  <c r="X61" i="1" s="1"/>
  <c r="AV61" i="1" s="1"/>
  <c r="AW61" i="1" s="1"/>
  <c r="AS60" i="1"/>
  <c r="AT60" i="1" s="1"/>
  <c r="AP60" i="1"/>
  <c r="AQ60" i="1" s="1"/>
  <c r="AM60" i="1"/>
  <c r="AN60" i="1" s="1"/>
  <c r="AJ60" i="1"/>
  <c r="AH60" i="1"/>
  <c r="AE60" i="1"/>
  <c r="AD60" i="1"/>
  <c r="AB60" i="1"/>
  <c r="Z60" i="1"/>
  <c r="AK60" i="1" s="1"/>
  <c r="V60" i="1"/>
  <c r="W60" i="1" s="1"/>
  <c r="S60" i="1"/>
  <c r="Q60" i="1"/>
  <c r="N60" i="1"/>
  <c r="J60" i="1"/>
  <c r="X60" i="1" s="1"/>
  <c r="F60" i="1"/>
  <c r="AT59" i="1"/>
  <c r="AP59" i="1"/>
  <c r="AQ59" i="1" s="1"/>
  <c r="AM59" i="1"/>
  <c r="AN59" i="1" s="1"/>
  <c r="AU59" i="1" s="1"/>
  <c r="AJ59" i="1"/>
  <c r="AH59" i="1"/>
  <c r="AE59" i="1"/>
  <c r="AD59" i="1"/>
  <c r="AB59" i="1"/>
  <c r="Z59" i="1"/>
  <c r="AK59" i="1" s="1"/>
  <c r="V59" i="1"/>
  <c r="W59" i="1" s="1"/>
  <c r="S59" i="1"/>
  <c r="Q59" i="1"/>
  <c r="N59" i="1"/>
  <c r="J59" i="1"/>
  <c r="X59" i="1" s="1"/>
  <c r="F59" i="1"/>
  <c r="AT58" i="1"/>
  <c r="AS58" i="1"/>
  <c r="AQ58" i="1"/>
  <c r="AP58" i="1"/>
  <c r="AN58" i="1"/>
  <c r="AU58" i="1" s="1"/>
  <c r="AM58" i="1"/>
  <c r="AJ58" i="1"/>
  <c r="AH58" i="1"/>
  <c r="AD58" i="1"/>
  <c r="AE58" i="1" s="1"/>
  <c r="AB58" i="1"/>
  <c r="Z58" i="1"/>
  <c r="AK58" i="1" s="1"/>
  <c r="W58" i="1"/>
  <c r="V58" i="1"/>
  <c r="S58" i="1"/>
  <c r="Q58" i="1"/>
  <c r="N58" i="1"/>
  <c r="J58" i="1"/>
  <c r="F58" i="1"/>
  <c r="X58" i="1" s="1"/>
  <c r="AV58" i="1" s="1"/>
  <c r="AW58" i="1" s="1"/>
  <c r="AS57" i="1"/>
  <c r="AT57" i="1" s="1"/>
  <c r="AP57" i="1"/>
  <c r="AQ57" i="1" s="1"/>
  <c r="AM57" i="1"/>
  <c r="AN57" i="1" s="1"/>
  <c r="AU57" i="1" s="1"/>
  <c r="AJ57" i="1"/>
  <c r="AH57" i="1"/>
  <c r="AE57" i="1"/>
  <c r="AD57" i="1"/>
  <c r="AB57" i="1"/>
  <c r="Z57" i="1"/>
  <c r="AK57" i="1" s="1"/>
  <c r="V57" i="1"/>
  <c r="W57" i="1" s="1"/>
  <c r="S57" i="1"/>
  <c r="Q57" i="1"/>
  <c r="N57" i="1"/>
  <c r="J57" i="1"/>
  <c r="X57" i="1" s="1"/>
  <c r="AV57" i="1" s="1"/>
  <c r="AW57" i="1" s="1"/>
  <c r="F57" i="1"/>
  <c r="AT56" i="1"/>
  <c r="AS56" i="1"/>
  <c r="AQ56" i="1"/>
  <c r="AP56" i="1"/>
  <c r="AN56" i="1"/>
  <c r="AU56" i="1" s="1"/>
  <c r="AM56" i="1"/>
  <c r="AJ56" i="1"/>
  <c r="AH56" i="1"/>
  <c r="AD56" i="1"/>
  <c r="AE56" i="1" s="1"/>
  <c r="AB56" i="1"/>
  <c r="Z56" i="1"/>
  <c r="AK56" i="1" s="1"/>
  <c r="W56" i="1"/>
  <c r="V56" i="1"/>
  <c r="S56" i="1"/>
  <c r="Q56" i="1"/>
  <c r="N56" i="1"/>
  <c r="J56" i="1"/>
  <c r="F56" i="1"/>
  <c r="X56" i="1" s="1"/>
  <c r="AS55" i="1"/>
  <c r="AT55" i="1" s="1"/>
  <c r="AP55" i="1"/>
  <c r="AQ55" i="1" s="1"/>
  <c r="AM55" i="1"/>
  <c r="AN55" i="1" s="1"/>
  <c r="AU55" i="1" s="1"/>
  <c r="AJ55" i="1"/>
  <c r="AH55" i="1"/>
  <c r="AE55" i="1"/>
  <c r="AD55" i="1"/>
  <c r="AB55" i="1"/>
  <c r="Z55" i="1"/>
  <c r="AK55" i="1" s="1"/>
  <c r="V55" i="1"/>
  <c r="W55" i="1" s="1"/>
  <c r="S55" i="1"/>
  <c r="Q55" i="1"/>
  <c r="N55" i="1"/>
  <c r="J55" i="1"/>
  <c r="X55" i="1" s="1"/>
  <c r="F55" i="1"/>
  <c r="AT54" i="1"/>
  <c r="AS54" i="1"/>
  <c r="AQ54" i="1"/>
  <c r="AP54" i="1"/>
  <c r="AN54" i="1"/>
  <c r="AU54" i="1" s="1"/>
  <c r="AM54" i="1"/>
  <c r="AJ54" i="1"/>
  <c r="AH54" i="1"/>
  <c r="AD54" i="1"/>
  <c r="AE54" i="1" s="1"/>
  <c r="AB54" i="1"/>
  <c r="Z54" i="1"/>
  <c r="AK54" i="1" s="1"/>
  <c r="W54" i="1"/>
  <c r="V54" i="1"/>
  <c r="S54" i="1"/>
  <c r="Q54" i="1"/>
  <c r="N54" i="1"/>
  <c r="J54" i="1"/>
  <c r="F54" i="1"/>
  <c r="X54" i="1" s="1"/>
  <c r="AV54" i="1" s="1"/>
  <c r="AW54" i="1" s="1"/>
  <c r="AS53" i="1"/>
  <c r="AT53" i="1" s="1"/>
  <c r="AP53" i="1"/>
  <c r="AQ53" i="1" s="1"/>
  <c r="AM53" i="1"/>
  <c r="AN53" i="1" s="1"/>
  <c r="AJ53" i="1"/>
  <c r="AH53" i="1"/>
  <c r="AE53" i="1"/>
  <c r="AD53" i="1"/>
  <c r="AB53" i="1"/>
  <c r="Z53" i="1"/>
  <c r="AK53" i="1" s="1"/>
  <c r="V53" i="1"/>
  <c r="W53" i="1" s="1"/>
  <c r="S53" i="1"/>
  <c r="Q53" i="1"/>
  <c r="N53" i="1"/>
  <c r="J53" i="1"/>
  <c r="X53" i="1" s="1"/>
  <c r="F53" i="1"/>
  <c r="AT52" i="1"/>
  <c r="AS52" i="1"/>
  <c r="AQ52" i="1"/>
  <c r="AP52" i="1"/>
  <c r="AN52" i="1"/>
  <c r="AU52" i="1" s="1"/>
  <c r="AM52" i="1"/>
  <c r="AJ52" i="1"/>
  <c r="AH52" i="1"/>
  <c r="AD52" i="1"/>
  <c r="AE52" i="1" s="1"/>
  <c r="AB52" i="1"/>
  <c r="Z52" i="1"/>
  <c r="AK52" i="1" s="1"/>
  <c r="W52" i="1"/>
  <c r="V52" i="1"/>
  <c r="S52" i="1"/>
  <c r="Q52" i="1"/>
  <c r="N52" i="1"/>
  <c r="J52" i="1"/>
  <c r="F52" i="1"/>
  <c r="X52" i="1" s="1"/>
  <c r="AS51" i="1"/>
  <c r="AT51" i="1" s="1"/>
  <c r="AP51" i="1"/>
  <c r="AQ51" i="1" s="1"/>
  <c r="AM51" i="1"/>
  <c r="AN51" i="1" s="1"/>
  <c r="AU51" i="1" s="1"/>
  <c r="AJ51" i="1"/>
  <c r="AH51" i="1"/>
  <c r="AE51" i="1"/>
  <c r="AD51" i="1"/>
  <c r="AB51" i="1"/>
  <c r="Z51" i="1"/>
  <c r="AK51" i="1" s="1"/>
  <c r="V51" i="1"/>
  <c r="W51" i="1" s="1"/>
  <c r="S51" i="1"/>
  <c r="Q51" i="1"/>
  <c r="N51" i="1"/>
  <c r="J51" i="1"/>
  <c r="X51" i="1" s="1"/>
  <c r="F51" i="1"/>
  <c r="AT50" i="1"/>
  <c r="AS50" i="1"/>
  <c r="AQ50" i="1"/>
  <c r="AP50" i="1"/>
  <c r="AN50" i="1"/>
  <c r="AU50" i="1" s="1"/>
  <c r="AM50" i="1"/>
  <c r="AJ50" i="1"/>
  <c r="AH50" i="1"/>
  <c r="AD50" i="1"/>
  <c r="AE50" i="1" s="1"/>
  <c r="AB50" i="1"/>
  <c r="Z50" i="1"/>
  <c r="AK50" i="1" s="1"/>
  <c r="W50" i="1"/>
  <c r="V50" i="1"/>
  <c r="S50" i="1"/>
  <c r="Q50" i="1"/>
  <c r="N50" i="1"/>
  <c r="J50" i="1"/>
  <c r="F50" i="1"/>
  <c r="X50" i="1" s="1"/>
  <c r="AV50" i="1" s="1"/>
  <c r="AW50" i="1" s="1"/>
  <c r="AS49" i="1"/>
  <c r="AT49" i="1" s="1"/>
  <c r="AP49" i="1"/>
  <c r="AQ49" i="1" s="1"/>
  <c r="AM49" i="1"/>
  <c r="AN49" i="1" s="1"/>
  <c r="AJ49" i="1"/>
  <c r="AH49" i="1"/>
  <c r="AE49" i="1"/>
  <c r="AD49" i="1"/>
  <c r="AB49" i="1"/>
  <c r="Z49" i="1"/>
  <c r="AK49" i="1" s="1"/>
  <c r="V49" i="1"/>
  <c r="W49" i="1" s="1"/>
  <c r="S49" i="1"/>
  <c r="Q49" i="1"/>
  <c r="N49" i="1"/>
  <c r="J49" i="1"/>
  <c r="X49" i="1" s="1"/>
  <c r="F49" i="1"/>
  <c r="AT48" i="1"/>
  <c r="AS48" i="1"/>
  <c r="AQ48" i="1"/>
  <c r="AP48" i="1"/>
  <c r="AN48" i="1"/>
  <c r="AU48" i="1" s="1"/>
  <c r="AM48" i="1"/>
  <c r="AJ48" i="1"/>
  <c r="AH48" i="1"/>
  <c r="AD48" i="1"/>
  <c r="AE48" i="1" s="1"/>
  <c r="AB48" i="1"/>
  <c r="Z48" i="1"/>
  <c r="AK48" i="1" s="1"/>
  <c r="W48" i="1"/>
  <c r="V48" i="1"/>
  <c r="S48" i="1"/>
  <c r="Q48" i="1"/>
  <c r="N48" i="1"/>
  <c r="J48" i="1"/>
  <c r="F48" i="1"/>
  <c r="X48" i="1" s="1"/>
  <c r="AS47" i="1"/>
  <c r="AT47" i="1" s="1"/>
  <c r="AP47" i="1"/>
  <c r="AQ47" i="1" s="1"/>
  <c r="AM47" i="1"/>
  <c r="AN47" i="1" s="1"/>
  <c r="AU47" i="1" s="1"/>
  <c r="AJ47" i="1"/>
  <c r="AH47" i="1"/>
  <c r="AE47" i="1"/>
  <c r="AD47" i="1"/>
  <c r="AB47" i="1"/>
  <c r="Z47" i="1"/>
  <c r="AK47" i="1" s="1"/>
  <c r="V47" i="1"/>
  <c r="W47" i="1" s="1"/>
  <c r="S47" i="1"/>
  <c r="Q47" i="1"/>
  <c r="N47" i="1"/>
  <c r="J47" i="1"/>
  <c r="X47" i="1" s="1"/>
  <c r="F47" i="1"/>
  <c r="AT46" i="1"/>
  <c r="AS46" i="1"/>
  <c r="AQ46" i="1"/>
  <c r="AP46" i="1"/>
  <c r="AN46" i="1"/>
  <c r="AU46" i="1" s="1"/>
  <c r="AM46" i="1"/>
  <c r="AJ46" i="1"/>
  <c r="AH46" i="1"/>
  <c r="AD46" i="1"/>
  <c r="AE46" i="1" s="1"/>
  <c r="AB46" i="1"/>
  <c r="Z46" i="1"/>
  <c r="AK46" i="1" s="1"/>
  <c r="W46" i="1"/>
  <c r="V46" i="1"/>
  <c r="S46" i="1"/>
  <c r="Q46" i="1"/>
  <c r="N46" i="1"/>
  <c r="J46" i="1"/>
  <c r="F46" i="1"/>
  <c r="X46" i="1" s="1"/>
  <c r="AV46" i="1" s="1"/>
  <c r="AW46" i="1" s="1"/>
  <c r="AS45" i="1"/>
  <c r="AT45" i="1" s="1"/>
  <c r="AP45" i="1"/>
  <c r="AQ45" i="1" s="1"/>
  <c r="AM45" i="1"/>
  <c r="AN45" i="1" s="1"/>
  <c r="AJ45" i="1"/>
  <c r="AH45" i="1"/>
  <c r="AE45" i="1"/>
  <c r="AD45" i="1"/>
  <c r="AB45" i="1"/>
  <c r="Z45" i="1"/>
  <c r="AK45" i="1" s="1"/>
  <c r="V45" i="1"/>
  <c r="W45" i="1" s="1"/>
  <c r="S45" i="1"/>
  <c r="Q45" i="1"/>
  <c r="N45" i="1"/>
  <c r="J45" i="1"/>
  <c r="X45" i="1" s="1"/>
  <c r="F45" i="1"/>
  <c r="AT44" i="1"/>
  <c r="AS44" i="1"/>
  <c r="AQ44" i="1"/>
  <c r="AP44" i="1"/>
  <c r="AN44" i="1"/>
  <c r="AU44" i="1" s="1"/>
  <c r="AM44" i="1"/>
  <c r="AJ44" i="1"/>
  <c r="AH44" i="1"/>
  <c r="AD44" i="1"/>
  <c r="AE44" i="1" s="1"/>
  <c r="AB44" i="1"/>
  <c r="Z44" i="1"/>
  <c r="AK44" i="1" s="1"/>
  <c r="W44" i="1"/>
  <c r="V44" i="1"/>
  <c r="S44" i="1"/>
  <c r="Q44" i="1"/>
  <c r="N44" i="1"/>
  <c r="J44" i="1"/>
  <c r="F44" i="1"/>
  <c r="X44" i="1" s="1"/>
  <c r="AS43" i="1"/>
  <c r="AT43" i="1" s="1"/>
  <c r="AP43" i="1"/>
  <c r="AQ43" i="1" s="1"/>
  <c r="AM43" i="1"/>
  <c r="AN43" i="1" s="1"/>
  <c r="AU43" i="1" s="1"/>
  <c r="AJ43" i="1"/>
  <c r="AH43" i="1"/>
  <c r="AE43" i="1"/>
  <c r="AD43" i="1"/>
  <c r="AB43" i="1"/>
  <c r="Z43" i="1"/>
  <c r="AK43" i="1" s="1"/>
  <c r="V43" i="1"/>
  <c r="W43" i="1" s="1"/>
  <c r="S43" i="1"/>
  <c r="Q43" i="1"/>
  <c r="N43" i="1"/>
  <c r="J43" i="1"/>
  <c r="X43" i="1" s="1"/>
  <c r="F43" i="1"/>
  <c r="AT42" i="1"/>
  <c r="AS42" i="1"/>
  <c r="AQ42" i="1"/>
  <c r="AP42" i="1"/>
  <c r="AN42" i="1"/>
  <c r="AU42" i="1" s="1"/>
  <c r="AM42" i="1"/>
  <c r="AJ42" i="1"/>
  <c r="AH42" i="1"/>
  <c r="AD42" i="1"/>
  <c r="AE42" i="1" s="1"/>
  <c r="AB42" i="1"/>
  <c r="Z42" i="1"/>
  <c r="AK42" i="1" s="1"/>
  <c r="W42" i="1"/>
  <c r="V42" i="1"/>
  <c r="S42" i="1"/>
  <c r="Q42" i="1"/>
  <c r="N42" i="1"/>
  <c r="J42" i="1"/>
  <c r="F42" i="1"/>
  <c r="X42" i="1" s="1"/>
  <c r="AV42" i="1" s="1"/>
  <c r="AW42" i="1" s="1"/>
  <c r="AS41" i="1"/>
  <c r="AT41" i="1" s="1"/>
  <c r="AP41" i="1"/>
  <c r="AQ41" i="1" s="1"/>
  <c r="AU41" i="1" s="1"/>
  <c r="AM41" i="1"/>
  <c r="AN41" i="1" s="1"/>
  <c r="AJ41" i="1"/>
  <c r="AH41" i="1"/>
  <c r="AE41" i="1"/>
  <c r="AD41" i="1"/>
  <c r="AB41" i="1"/>
  <c r="Z41" i="1"/>
  <c r="X41" i="1"/>
  <c r="V41" i="1"/>
  <c r="W41" i="1" s="1"/>
  <c r="S41" i="1"/>
  <c r="Q41" i="1"/>
  <c r="N41" i="1"/>
  <c r="J41" i="1"/>
  <c r="F41" i="1"/>
  <c r="AT40" i="1"/>
  <c r="AS40" i="1"/>
  <c r="AQ40" i="1"/>
  <c r="AP40" i="1"/>
  <c r="AN40" i="1"/>
  <c r="AU40" i="1" s="1"/>
  <c r="AM40" i="1"/>
  <c r="AJ40" i="1"/>
  <c r="AH40" i="1"/>
  <c r="AD40" i="1"/>
  <c r="AE40" i="1" s="1"/>
  <c r="AB40" i="1"/>
  <c r="Z40" i="1"/>
  <c r="AK40" i="1" s="1"/>
  <c r="W40" i="1"/>
  <c r="V40" i="1"/>
  <c r="S40" i="1"/>
  <c r="Q40" i="1"/>
  <c r="N40" i="1"/>
  <c r="J40" i="1"/>
  <c r="F40" i="1"/>
  <c r="X40" i="1" s="1"/>
  <c r="AV40" i="1" s="1"/>
  <c r="AW40" i="1" s="1"/>
  <c r="AS39" i="1"/>
  <c r="AT39" i="1" s="1"/>
  <c r="AP39" i="1"/>
  <c r="AQ39" i="1" s="1"/>
  <c r="AM39" i="1"/>
  <c r="AN39" i="1" s="1"/>
  <c r="AU39" i="1" s="1"/>
  <c r="AJ39" i="1"/>
  <c r="AH39" i="1"/>
  <c r="AE39" i="1"/>
  <c r="AD39" i="1"/>
  <c r="AB39" i="1"/>
  <c r="Z39" i="1"/>
  <c r="V39" i="1"/>
  <c r="W39" i="1" s="1"/>
  <c r="S39" i="1"/>
  <c r="Q39" i="1"/>
  <c r="N39" i="1"/>
  <c r="J39" i="1"/>
  <c r="X39" i="1" s="1"/>
  <c r="F39" i="1"/>
  <c r="AT38" i="1"/>
  <c r="AS38" i="1"/>
  <c r="AQ38" i="1"/>
  <c r="AP38" i="1"/>
  <c r="AN38" i="1"/>
  <c r="AU38" i="1" s="1"/>
  <c r="AM38" i="1"/>
  <c r="AJ38" i="1"/>
  <c r="AH38" i="1"/>
  <c r="AK38" i="1" s="1"/>
  <c r="AD38" i="1"/>
  <c r="AE38" i="1" s="1"/>
  <c r="AB38" i="1"/>
  <c r="Z38" i="1"/>
  <c r="W38" i="1"/>
  <c r="V38" i="1"/>
  <c r="S38" i="1"/>
  <c r="Q38" i="1"/>
  <c r="N38" i="1"/>
  <c r="J38" i="1"/>
  <c r="F38" i="1"/>
  <c r="X38" i="1" s="1"/>
  <c r="AV38" i="1" s="1"/>
  <c r="AW38" i="1" s="1"/>
  <c r="AT37" i="1"/>
  <c r="AS37" i="1"/>
  <c r="AQ37" i="1"/>
  <c r="AP37" i="1"/>
  <c r="AN37" i="1"/>
  <c r="AU37" i="1" s="1"/>
  <c r="AM37" i="1"/>
  <c r="AJ37" i="1"/>
  <c r="AH37" i="1"/>
  <c r="AD37" i="1"/>
  <c r="AE37" i="1" s="1"/>
  <c r="AB37" i="1"/>
  <c r="Z37" i="1"/>
  <c r="AK37" i="1" s="1"/>
  <c r="W37" i="1"/>
  <c r="V37" i="1"/>
  <c r="S37" i="1"/>
  <c r="Q37" i="1"/>
  <c r="N37" i="1"/>
  <c r="J37" i="1"/>
  <c r="F37" i="1"/>
  <c r="X37" i="1" s="1"/>
  <c r="AS36" i="1"/>
  <c r="AT36" i="1" s="1"/>
  <c r="AP36" i="1"/>
  <c r="AQ36" i="1" s="1"/>
  <c r="AM36" i="1"/>
  <c r="AN36" i="1" s="1"/>
  <c r="AU36" i="1" s="1"/>
  <c r="AJ36" i="1"/>
  <c r="AH36" i="1"/>
  <c r="AE36" i="1"/>
  <c r="AD36" i="1"/>
  <c r="AB36" i="1"/>
  <c r="Z36" i="1"/>
  <c r="AK36" i="1" s="1"/>
  <c r="V36" i="1"/>
  <c r="W36" i="1" s="1"/>
  <c r="S36" i="1"/>
  <c r="Q36" i="1"/>
  <c r="N36" i="1"/>
  <c r="J36" i="1"/>
  <c r="X36" i="1" s="1"/>
  <c r="F36" i="1"/>
  <c r="AT35" i="1"/>
  <c r="AS35" i="1"/>
  <c r="AQ35" i="1"/>
  <c r="AP35" i="1"/>
  <c r="AN35" i="1"/>
  <c r="AU35" i="1" s="1"/>
  <c r="AM35" i="1"/>
  <c r="AJ35" i="1"/>
  <c r="AH35" i="1"/>
  <c r="AD35" i="1"/>
  <c r="AE35" i="1" s="1"/>
  <c r="AB35" i="1"/>
  <c r="Z35" i="1"/>
  <c r="AK35" i="1" s="1"/>
  <c r="W35" i="1"/>
  <c r="V35" i="1"/>
  <c r="S35" i="1"/>
  <c r="Q35" i="1"/>
  <c r="N35" i="1"/>
  <c r="J35" i="1"/>
  <c r="F35" i="1"/>
  <c r="X35" i="1" s="1"/>
  <c r="AV35" i="1" s="1"/>
  <c r="AW35" i="1" s="1"/>
  <c r="AT34" i="1"/>
  <c r="AQ34" i="1"/>
  <c r="AP34" i="1"/>
  <c r="AN34" i="1"/>
  <c r="AU34" i="1" s="1"/>
  <c r="AM34" i="1"/>
  <c r="AJ34" i="1"/>
  <c r="AH34" i="1"/>
  <c r="AD34" i="1"/>
  <c r="AE34" i="1" s="1"/>
  <c r="AB34" i="1"/>
  <c r="Z34" i="1"/>
  <c r="AK34" i="1" s="1"/>
  <c r="W34" i="1"/>
  <c r="V34" i="1"/>
  <c r="S34" i="1"/>
  <c r="Q34" i="1"/>
  <c r="N34" i="1"/>
  <c r="J34" i="1"/>
  <c r="F34" i="1"/>
  <c r="X34" i="1" s="1"/>
  <c r="AS33" i="1"/>
  <c r="AT33" i="1" s="1"/>
  <c r="AP33" i="1"/>
  <c r="AQ33" i="1" s="1"/>
  <c r="AM33" i="1"/>
  <c r="AN33" i="1" s="1"/>
  <c r="AU33" i="1" s="1"/>
  <c r="AJ33" i="1"/>
  <c r="AH33" i="1"/>
  <c r="AE33" i="1"/>
  <c r="AD33" i="1"/>
  <c r="AB33" i="1"/>
  <c r="Z33" i="1"/>
  <c r="AK33" i="1" s="1"/>
  <c r="V33" i="1"/>
  <c r="W33" i="1" s="1"/>
  <c r="S33" i="1"/>
  <c r="Q33" i="1"/>
  <c r="N33" i="1"/>
  <c r="J33" i="1"/>
  <c r="X33" i="1" s="1"/>
  <c r="F33" i="1"/>
  <c r="AT32" i="1"/>
  <c r="AS32" i="1"/>
  <c r="AQ32" i="1"/>
  <c r="AP32" i="1"/>
  <c r="AN32" i="1"/>
  <c r="AU32" i="1" s="1"/>
  <c r="AM32" i="1"/>
  <c r="AJ32" i="1"/>
  <c r="AH32" i="1"/>
  <c r="AD32" i="1"/>
  <c r="AE32" i="1" s="1"/>
  <c r="AB32" i="1"/>
  <c r="Z32" i="1"/>
  <c r="AK32" i="1" s="1"/>
  <c r="W32" i="1"/>
  <c r="V32" i="1"/>
  <c r="S32" i="1"/>
  <c r="Q32" i="1"/>
  <c r="N32" i="1"/>
  <c r="J32" i="1"/>
  <c r="F32" i="1"/>
  <c r="X32" i="1" s="1"/>
  <c r="AV32" i="1" s="1"/>
  <c r="AW32" i="1" s="1"/>
  <c r="AS31" i="1"/>
  <c r="AT31" i="1" s="1"/>
  <c r="AP31" i="1"/>
  <c r="AQ31" i="1" s="1"/>
  <c r="AM31" i="1"/>
  <c r="AN31" i="1" s="1"/>
  <c r="AJ31" i="1"/>
  <c r="AH31" i="1"/>
  <c r="AE31" i="1"/>
  <c r="AD31" i="1"/>
  <c r="AB31" i="1"/>
  <c r="Z31" i="1"/>
  <c r="AK31" i="1" s="1"/>
  <c r="V31" i="1"/>
  <c r="W31" i="1" s="1"/>
  <c r="S31" i="1"/>
  <c r="Q31" i="1"/>
  <c r="N31" i="1"/>
  <c r="J31" i="1"/>
  <c r="X31" i="1" s="1"/>
  <c r="F31" i="1"/>
  <c r="AT30" i="1"/>
  <c r="AS30" i="1"/>
  <c r="AQ30" i="1"/>
  <c r="AP30" i="1"/>
  <c r="AN30" i="1"/>
  <c r="AU30" i="1" s="1"/>
  <c r="AM30" i="1"/>
  <c r="AJ30" i="1"/>
  <c r="AH30" i="1"/>
  <c r="AD30" i="1"/>
  <c r="AE30" i="1" s="1"/>
  <c r="AB30" i="1"/>
  <c r="Z30" i="1"/>
  <c r="AK30" i="1" s="1"/>
  <c r="W30" i="1"/>
  <c r="V30" i="1"/>
  <c r="S30" i="1"/>
  <c r="Q30" i="1"/>
  <c r="N30" i="1"/>
  <c r="J30" i="1"/>
  <c r="F30" i="1"/>
  <c r="X30" i="1" s="1"/>
  <c r="AS29" i="1"/>
  <c r="AT29" i="1" s="1"/>
  <c r="AP29" i="1"/>
  <c r="AQ29" i="1" s="1"/>
  <c r="AM29" i="1"/>
  <c r="AN29" i="1" s="1"/>
  <c r="AU29" i="1" s="1"/>
  <c r="AJ29" i="1"/>
  <c r="AH29" i="1"/>
  <c r="AE29" i="1"/>
  <c r="AD29" i="1"/>
  <c r="AB29" i="1"/>
  <c r="Z29" i="1"/>
  <c r="AK29" i="1" s="1"/>
  <c r="V29" i="1"/>
  <c r="W29" i="1" s="1"/>
  <c r="S29" i="1"/>
  <c r="Q29" i="1"/>
  <c r="N29" i="1"/>
  <c r="J29" i="1"/>
  <c r="X29" i="1" s="1"/>
  <c r="F29" i="1"/>
  <c r="AT28" i="1"/>
  <c r="AS28" i="1"/>
  <c r="AQ28" i="1"/>
  <c r="AP28" i="1"/>
  <c r="AN28" i="1"/>
  <c r="AU28" i="1" s="1"/>
  <c r="AM28" i="1"/>
  <c r="AJ28" i="1"/>
  <c r="AH28" i="1"/>
  <c r="AD28" i="1"/>
  <c r="AE28" i="1" s="1"/>
  <c r="AB28" i="1"/>
  <c r="Z28" i="1"/>
  <c r="AK28" i="1" s="1"/>
  <c r="W28" i="1"/>
  <c r="V28" i="1"/>
  <c r="S28" i="1"/>
  <c r="Q28" i="1"/>
  <c r="N28" i="1"/>
  <c r="J28" i="1"/>
  <c r="F28" i="1"/>
  <c r="X28" i="1" s="1"/>
  <c r="AV28" i="1" s="1"/>
  <c r="AW28" i="1" s="1"/>
  <c r="AS27" i="1"/>
  <c r="AT27" i="1" s="1"/>
  <c r="AP27" i="1"/>
  <c r="AQ27" i="1" s="1"/>
  <c r="AM27" i="1"/>
  <c r="AN27" i="1" s="1"/>
  <c r="AJ27" i="1"/>
  <c r="AH27" i="1"/>
  <c r="AE27" i="1"/>
  <c r="AD27" i="1"/>
  <c r="AB27" i="1"/>
  <c r="Z27" i="1"/>
  <c r="AK27" i="1" s="1"/>
  <c r="V27" i="1"/>
  <c r="W27" i="1" s="1"/>
  <c r="S27" i="1"/>
  <c r="Q27" i="1"/>
  <c r="N27" i="1"/>
  <c r="J27" i="1"/>
  <c r="X27" i="1" s="1"/>
  <c r="F27" i="1"/>
  <c r="AT26" i="1"/>
  <c r="AS26" i="1"/>
  <c r="AQ26" i="1"/>
  <c r="AP26" i="1"/>
  <c r="AN26" i="1"/>
  <c r="AU26" i="1" s="1"/>
  <c r="AM26" i="1"/>
  <c r="AJ26" i="1"/>
  <c r="AH26" i="1"/>
  <c r="AD26" i="1"/>
  <c r="AE26" i="1" s="1"/>
  <c r="AB26" i="1"/>
  <c r="Z26" i="1"/>
  <c r="AK26" i="1" s="1"/>
  <c r="W26" i="1"/>
  <c r="V26" i="1"/>
  <c r="S26" i="1"/>
  <c r="Q26" i="1"/>
  <c r="N26" i="1"/>
  <c r="J26" i="1"/>
  <c r="F26" i="1"/>
  <c r="X26" i="1" s="1"/>
  <c r="AS25" i="1"/>
  <c r="AT25" i="1" s="1"/>
  <c r="AP25" i="1"/>
  <c r="AQ25" i="1" s="1"/>
  <c r="AM25" i="1"/>
  <c r="AN25" i="1" s="1"/>
  <c r="AU25" i="1" s="1"/>
  <c r="AJ25" i="1"/>
  <c r="AH25" i="1"/>
  <c r="AE25" i="1"/>
  <c r="AD25" i="1"/>
  <c r="AB25" i="1"/>
  <c r="Z25" i="1"/>
  <c r="AK25" i="1" s="1"/>
  <c r="V25" i="1"/>
  <c r="W25" i="1" s="1"/>
  <c r="S25" i="1"/>
  <c r="Q25" i="1"/>
  <c r="N25" i="1"/>
  <c r="J25" i="1"/>
  <c r="X25" i="1" s="1"/>
  <c r="F25" i="1"/>
  <c r="AT24" i="1"/>
  <c r="AS24" i="1"/>
  <c r="AQ24" i="1"/>
  <c r="AP24" i="1"/>
  <c r="AN24" i="1"/>
  <c r="AU24" i="1" s="1"/>
  <c r="AM24" i="1"/>
  <c r="AJ24" i="1"/>
  <c r="AH24" i="1"/>
  <c r="AD24" i="1"/>
  <c r="AE24" i="1" s="1"/>
  <c r="AB24" i="1"/>
  <c r="Z24" i="1"/>
  <c r="AK24" i="1" s="1"/>
  <c r="W24" i="1"/>
  <c r="V24" i="1"/>
  <c r="S24" i="1"/>
  <c r="Q24" i="1"/>
  <c r="N24" i="1"/>
  <c r="J24" i="1"/>
  <c r="F24" i="1"/>
  <c r="X24" i="1" s="1"/>
  <c r="AV24" i="1" s="1"/>
  <c r="AW24" i="1" s="1"/>
  <c r="AS23" i="1"/>
  <c r="AT23" i="1" s="1"/>
  <c r="AP23" i="1"/>
  <c r="AQ23" i="1" s="1"/>
  <c r="AM23" i="1"/>
  <c r="AN23" i="1" s="1"/>
  <c r="AJ23" i="1"/>
  <c r="AH23" i="1"/>
  <c r="AE23" i="1"/>
  <c r="AD23" i="1"/>
  <c r="AB23" i="1"/>
  <c r="Z23" i="1"/>
  <c r="AK23" i="1" s="1"/>
  <c r="V23" i="1"/>
  <c r="W23" i="1" s="1"/>
  <c r="S23" i="1"/>
  <c r="Q23" i="1"/>
  <c r="N23" i="1"/>
  <c r="J23" i="1"/>
  <c r="X23" i="1" s="1"/>
  <c r="F23" i="1"/>
  <c r="AT22" i="1"/>
  <c r="AS22" i="1"/>
  <c r="AQ22" i="1"/>
  <c r="AP22" i="1"/>
  <c r="AN22" i="1"/>
  <c r="AU22" i="1" s="1"/>
  <c r="AM22" i="1"/>
  <c r="AJ22" i="1"/>
  <c r="AH22" i="1"/>
  <c r="AD22" i="1"/>
  <c r="AE22" i="1" s="1"/>
  <c r="AB22" i="1"/>
  <c r="Z22" i="1"/>
  <c r="AK22" i="1" s="1"/>
  <c r="W22" i="1"/>
  <c r="V22" i="1"/>
  <c r="S22" i="1"/>
  <c r="Q22" i="1"/>
  <c r="N22" i="1"/>
  <c r="J22" i="1"/>
  <c r="F22" i="1"/>
  <c r="X22" i="1" s="1"/>
  <c r="AS21" i="1"/>
  <c r="AT21" i="1" s="1"/>
  <c r="AP21" i="1"/>
  <c r="AQ21" i="1" s="1"/>
  <c r="AM21" i="1"/>
  <c r="AN21" i="1" s="1"/>
  <c r="AU21" i="1" s="1"/>
  <c r="AJ21" i="1"/>
  <c r="AH21" i="1"/>
  <c r="AE21" i="1"/>
  <c r="AD21" i="1"/>
  <c r="AB21" i="1"/>
  <c r="Z21" i="1"/>
  <c r="AK21" i="1" s="1"/>
  <c r="V21" i="1"/>
  <c r="W21" i="1" s="1"/>
  <c r="S21" i="1"/>
  <c r="Q21" i="1"/>
  <c r="N21" i="1"/>
  <c r="J21" i="1"/>
  <c r="X21" i="1" s="1"/>
  <c r="F21" i="1"/>
  <c r="AT20" i="1"/>
  <c r="AS20" i="1"/>
  <c r="AQ20" i="1"/>
  <c r="AP20" i="1"/>
  <c r="AN20" i="1"/>
  <c r="AU20" i="1" s="1"/>
  <c r="AM20" i="1"/>
  <c r="AJ20" i="1"/>
  <c r="AH20" i="1"/>
  <c r="AD20" i="1"/>
  <c r="AE20" i="1" s="1"/>
  <c r="AB20" i="1"/>
  <c r="Z20" i="1"/>
  <c r="AK20" i="1" s="1"/>
  <c r="W20" i="1"/>
  <c r="V20" i="1"/>
  <c r="S20" i="1"/>
  <c r="Q20" i="1"/>
  <c r="N20" i="1"/>
  <c r="J20" i="1"/>
  <c r="F20" i="1"/>
  <c r="X20" i="1" s="1"/>
  <c r="AV20" i="1" s="1"/>
  <c r="AW20" i="1" s="1"/>
  <c r="AT19" i="1"/>
  <c r="AQ19" i="1"/>
  <c r="AP19" i="1"/>
  <c r="AN19" i="1"/>
  <c r="AU19" i="1" s="1"/>
  <c r="AM19" i="1"/>
  <c r="AJ19" i="1"/>
  <c r="AH19" i="1"/>
  <c r="AD19" i="1"/>
  <c r="AE19" i="1" s="1"/>
  <c r="AB19" i="1"/>
  <c r="Z19" i="1"/>
  <c r="AK19" i="1" s="1"/>
  <c r="W19" i="1"/>
  <c r="V19" i="1"/>
  <c r="S19" i="1"/>
  <c r="Q19" i="1"/>
  <c r="N19" i="1"/>
  <c r="J19" i="1"/>
  <c r="F19" i="1"/>
  <c r="X19" i="1" s="1"/>
  <c r="AS18" i="1"/>
  <c r="AT18" i="1" s="1"/>
  <c r="AP18" i="1"/>
  <c r="AQ18" i="1" s="1"/>
  <c r="AM18" i="1"/>
  <c r="AN18" i="1" s="1"/>
  <c r="AU18" i="1" s="1"/>
  <c r="AJ18" i="1"/>
  <c r="AH18" i="1"/>
  <c r="AE18" i="1"/>
  <c r="AD18" i="1"/>
  <c r="AB18" i="1"/>
  <c r="Z18" i="1"/>
  <c r="AK18" i="1" s="1"/>
  <c r="V18" i="1"/>
  <c r="W18" i="1" s="1"/>
  <c r="S18" i="1"/>
  <c r="Q18" i="1"/>
  <c r="N18" i="1"/>
  <c r="J18" i="1"/>
  <c r="X18" i="1" s="1"/>
  <c r="F18" i="1"/>
  <c r="AT17" i="1"/>
  <c r="AS17" i="1"/>
  <c r="AQ17" i="1"/>
  <c r="AP17" i="1"/>
  <c r="AN17" i="1"/>
  <c r="AU17" i="1" s="1"/>
  <c r="AM17" i="1"/>
  <c r="AJ17" i="1"/>
  <c r="AH17" i="1"/>
  <c r="AD17" i="1"/>
  <c r="AE17" i="1" s="1"/>
  <c r="AB17" i="1"/>
  <c r="Z17" i="1"/>
  <c r="AK17" i="1" s="1"/>
  <c r="W17" i="1"/>
  <c r="V17" i="1"/>
  <c r="S17" i="1"/>
  <c r="Q17" i="1"/>
  <c r="N17" i="1"/>
  <c r="J17" i="1"/>
  <c r="F17" i="1"/>
  <c r="X17" i="1" s="1"/>
  <c r="AV17" i="1" s="1"/>
  <c r="AW17" i="1" s="1"/>
  <c r="AS16" i="1"/>
  <c r="AT16" i="1" s="1"/>
  <c r="AP16" i="1"/>
  <c r="AQ16" i="1" s="1"/>
  <c r="AM16" i="1"/>
  <c r="AN16" i="1" s="1"/>
  <c r="AJ16" i="1"/>
  <c r="AH16" i="1"/>
  <c r="AE16" i="1"/>
  <c r="AD16" i="1"/>
  <c r="AB16" i="1"/>
  <c r="Z16" i="1"/>
  <c r="AK16" i="1" s="1"/>
  <c r="V16" i="1"/>
  <c r="W16" i="1" s="1"/>
  <c r="S16" i="1"/>
  <c r="Q16" i="1"/>
  <c r="N16" i="1"/>
  <c r="J16" i="1"/>
  <c r="X16" i="1" s="1"/>
  <c r="F16" i="1"/>
  <c r="AT15" i="1"/>
  <c r="AS15" i="1"/>
  <c r="AQ15" i="1"/>
  <c r="AP15" i="1"/>
  <c r="AN15" i="1"/>
  <c r="AU15" i="1" s="1"/>
  <c r="AM15" i="1"/>
  <c r="AJ15" i="1"/>
  <c r="AH15" i="1"/>
  <c r="AD15" i="1"/>
  <c r="AE15" i="1" s="1"/>
  <c r="AB15" i="1"/>
  <c r="Z15" i="1"/>
  <c r="AK15" i="1" s="1"/>
  <c r="W15" i="1"/>
  <c r="V15" i="1"/>
  <c r="S15" i="1"/>
  <c r="Q15" i="1"/>
  <c r="N15" i="1"/>
  <c r="J15" i="1"/>
  <c r="F15" i="1"/>
  <c r="X15" i="1" s="1"/>
  <c r="AS14" i="1"/>
  <c r="AT14" i="1" s="1"/>
  <c r="AP14" i="1"/>
  <c r="AQ14" i="1" s="1"/>
  <c r="AM14" i="1"/>
  <c r="AN14" i="1" s="1"/>
  <c r="AU14" i="1" s="1"/>
  <c r="AJ14" i="1"/>
  <c r="AH14" i="1"/>
  <c r="AE14" i="1"/>
  <c r="AD14" i="1"/>
  <c r="AB14" i="1"/>
  <c r="Z14" i="1"/>
  <c r="AK14" i="1" s="1"/>
  <c r="V14" i="1"/>
  <c r="W14" i="1" s="1"/>
  <c r="S14" i="1"/>
  <c r="Q14" i="1"/>
  <c r="N14" i="1"/>
  <c r="J14" i="1"/>
  <c r="X14" i="1" s="1"/>
  <c r="F14" i="1"/>
  <c r="AT13" i="1"/>
  <c r="AS13" i="1"/>
  <c r="AQ13" i="1"/>
  <c r="AP13" i="1"/>
  <c r="AN13" i="1"/>
  <c r="AU13" i="1" s="1"/>
  <c r="AM13" i="1"/>
  <c r="AJ13" i="1"/>
  <c r="AH13" i="1"/>
  <c r="AD13" i="1"/>
  <c r="AE13" i="1" s="1"/>
  <c r="AB13" i="1"/>
  <c r="Z13" i="1"/>
  <c r="AK13" i="1" s="1"/>
  <c r="W13" i="1"/>
  <c r="V13" i="1"/>
  <c r="S13" i="1"/>
  <c r="Q13" i="1"/>
  <c r="N13" i="1"/>
  <c r="J13" i="1"/>
  <c r="F13" i="1"/>
  <c r="X13" i="1" s="1"/>
  <c r="AV13" i="1" s="1"/>
  <c r="AW13" i="1" s="1"/>
  <c r="AS12" i="1"/>
  <c r="AT12" i="1" s="1"/>
  <c r="AP12" i="1"/>
  <c r="AQ12" i="1" s="1"/>
  <c r="AM12" i="1"/>
  <c r="AN12" i="1" s="1"/>
  <c r="AJ12" i="1"/>
  <c r="AH12" i="1"/>
  <c r="AE12" i="1"/>
  <c r="AD12" i="1"/>
  <c r="AB12" i="1"/>
  <c r="Z12" i="1"/>
  <c r="AK12" i="1" s="1"/>
  <c r="V12" i="1"/>
  <c r="W12" i="1" s="1"/>
  <c r="S12" i="1"/>
  <c r="Q12" i="1"/>
  <c r="N12" i="1"/>
  <c r="J12" i="1"/>
  <c r="X12" i="1" s="1"/>
  <c r="F12" i="1"/>
  <c r="AT11" i="1"/>
  <c r="AS11" i="1"/>
  <c r="AQ11" i="1"/>
  <c r="AP11" i="1"/>
  <c r="AN11" i="1"/>
  <c r="AU11" i="1" s="1"/>
  <c r="AM11" i="1"/>
  <c r="AJ11" i="1"/>
  <c r="AH11" i="1"/>
  <c r="AD11" i="1"/>
  <c r="AE11" i="1" s="1"/>
  <c r="AB11" i="1"/>
  <c r="Z11" i="1"/>
  <c r="AK11" i="1" s="1"/>
  <c r="W11" i="1"/>
  <c r="V11" i="1"/>
  <c r="S11" i="1"/>
  <c r="Q11" i="1"/>
  <c r="N11" i="1"/>
  <c r="J11" i="1"/>
  <c r="F11" i="1"/>
  <c r="X11" i="1" s="1"/>
  <c r="AS10" i="1"/>
  <c r="AT10" i="1" s="1"/>
  <c r="AP10" i="1"/>
  <c r="AQ10" i="1" s="1"/>
  <c r="AM10" i="1"/>
  <c r="AN10" i="1" s="1"/>
  <c r="AU10" i="1" s="1"/>
  <c r="AJ10" i="1"/>
  <c r="AH10" i="1"/>
  <c r="AE10" i="1"/>
  <c r="AD10" i="1"/>
  <c r="AB10" i="1"/>
  <c r="Z10" i="1"/>
  <c r="AK10" i="1" s="1"/>
  <c r="V10" i="1"/>
  <c r="W10" i="1" s="1"/>
  <c r="S10" i="1"/>
  <c r="Q10" i="1"/>
  <c r="N10" i="1"/>
  <c r="J10" i="1"/>
  <c r="X10" i="1" s="1"/>
  <c r="F10" i="1"/>
  <c r="AT9" i="1"/>
  <c r="AS9" i="1"/>
  <c r="AQ9" i="1"/>
  <c r="AP9" i="1"/>
  <c r="AN9" i="1"/>
  <c r="AU9" i="1" s="1"/>
  <c r="AM9" i="1"/>
  <c r="AJ9" i="1"/>
  <c r="AH9" i="1"/>
  <c r="AD9" i="1"/>
  <c r="AE9" i="1" s="1"/>
  <c r="AB9" i="1"/>
  <c r="Z9" i="1"/>
  <c r="AK9" i="1" s="1"/>
  <c r="W9" i="1"/>
  <c r="V9" i="1"/>
  <c r="S9" i="1"/>
  <c r="Q9" i="1"/>
  <c r="N9" i="1"/>
  <c r="J9" i="1"/>
  <c r="F9" i="1"/>
  <c r="X9" i="1" s="1"/>
  <c r="AV9" i="1" s="1"/>
  <c r="AW9" i="1" s="1"/>
  <c r="AS8" i="1"/>
  <c r="AT8" i="1" s="1"/>
  <c r="AP8" i="1"/>
  <c r="AQ8" i="1" s="1"/>
  <c r="AM8" i="1"/>
  <c r="AN8" i="1" s="1"/>
  <c r="AJ8" i="1"/>
  <c r="AH8" i="1"/>
  <c r="AE8" i="1"/>
  <c r="AD8" i="1"/>
  <c r="AB8" i="1"/>
  <c r="Z8" i="1"/>
  <c r="AK8" i="1" s="1"/>
  <c r="V8" i="1"/>
  <c r="W8" i="1" s="1"/>
  <c r="S8" i="1"/>
  <c r="Q8" i="1"/>
  <c r="N8" i="1"/>
  <c r="J8" i="1"/>
  <c r="X8" i="1" s="1"/>
  <c r="F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T7" i="1"/>
  <c r="AS7" i="1"/>
  <c r="AQ7" i="1"/>
  <c r="AP7" i="1"/>
  <c r="AN7" i="1"/>
  <c r="AU7" i="1" s="1"/>
  <c r="AM7" i="1"/>
  <c r="AJ7" i="1"/>
  <c r="AH7" i="1"/>
  <c r="AD7" i="1"/>
  <c r="AE7" i="1" s="1"/>
  <c r="AB7" i="1"/>
  <c r="Z7" i="1"/>
  <c r="AK7" i="1" s="1"/>
  <c r="W7" i="1"/>
  <c r="V7" i="1"/>
  <c r="S7" i="1"/>
  <c r="Q7" i="1"/>
  <c r="N7" i="1"/>
  <c r="J7" i="1"/>
  <c r="F7" i="1"/>
  <c r="X7" i="1" s="1"/>
  <c r="AV7" i="1" s="1"/>
  <c r="AW7" i="1" s="1"/>
  <c r="A7" i="1"/>
  <c r="AS6" i="1"/>
  <c r="AT6" i="1" s="1"/>
  <c r="AP6" i="1"/>
  <c r="AQ6" i="1" s="1"/>
  <c r="AM6" i="1"/>
  <c r="AN6" i="1" s="1"/>
  <c r="AU6" i="1" s="1"/>
  <c r="AJ6" i="1"/>
  <c r="AH6" i="1"/>
  <c r="AE6" i="1"/>
  <c r="AD6" i="1"/>
  <c r="AB6" i="1"/>
  <c r="Z6" i="1"/>
  <c r="AK6" i="1" s="1"/>
  <c r="V6" i="1"/>
  <c r="W6" i="1" s="1"/>
  <c r="S6" i="1"/>
  <c r="Q6" i="1"/>
  <c r="N6" i="1"/>
  <c r="J6" i="1"/>
  <c r="X6" i="1" s="1"/>
  <c r="F6" i="1"/>
  <c r="AV6" i="1" l="1"/>
  <c r="AW6" i="1" s="1"/>
  <c r="AU8" i="1"/>
  <c r="AV8" i="1" s="1"/>
  <c r="AW8" i="1" s="1"/>
  <c r="AV10" i="1"/>
  <c r="AW10" i="1" s="1"/>
  <c r="AV11" i="1"/>
  <c r="AW11" i="1" s="1"/>
  <c r="AU12" i="1"/>
  <c r="AV12" i="1" s="1"/>
  <c r="AW12" i="1" s="1"/>
  <c r="AV14" i="1"/>
  <c r="AW14" i="1" s="1"/>
  <c r="AV15" i="1"/>
  <c r="AW15" i="1" s="1"/>
  <c r="AU16" i="1"/>
  <c r="AV16" i="1" s="1"/>
  <c r="AW16" i="1" s="1"/>
  <c r="AV18" i="1"/>
  <c r="AW18" i="1" s="1"/>
  <c r="AV19" i="1"/>
  <c r="AW19" i="1" s="1"/>
  <c r="AV21" i="1"/>
  <c r="AW21" i="1" s="1"/>
  <c r="AV22" i="1"/>
  <c r="AW22" i="1" s="1"/>
  <c r="AU23" i="1"/>
  <c r="AV23" i="1" s="1"/>
  <c r="AW23" i="1" s="1"/>
  <c r="AV25" i="1"/>
  <c r="AW25" i="1" s="1"/>
  <c r="AV26" i="1"/>
  <c r="AW26" i="1" s="1"/>
  <c r="AU27" i="1"/>
  <c r="AV27" i="1" s="1"/>
  <c r="AW27" i="1" s="1"/>
  <c r="AV29" i="1"/>
  <c r="AW29" i="1" s="1"/>
  <c r="AV30" i="1"/>
  <c r="AW30" i="1" s="1"/>
  <c r="AU31" i="1"/>
  <c r="AV31" i="1" s="1"/>
  <c r="AW31" i="1" s="1"/>
  <c r="AV33" i="1"/>
  <c r="AW33" i="1" s="1"/>
  <c r="AV34" i="1"/>
  <c r="AW34" i="1" s="1"/>
  <c r="AV36" i="1"/>
  <c r="AW36" i="1" s="1"/>
  <c r="AV37" i="1"/>
  <c r="AW37" i="1" s="1"/>
  <c r="AK41" i="1"/>
  <c r="AV43" i="1"/>
  <c r="AW43" i="1" s="1"/>
  <c r="AV44" i="1"/>
  <c r="AW44" i="1" s="1"/>
  <c r="AU45" i="1"/>
  <c r="AV47" i="1"/>
  <c r="AW47" i="1" s="1"/>
  <c r="AV48" i="1"/>
  <c r="AW48" i="1" s="1"/>
  <c r="AU49" i="1"/>
  <c r="AV51" i="1"/>
  <c r="AW51" i="1" s="1"/>
  <c r="AV52" i="1"/>
  <c r="AW52" i="1" s="1"/>
  <c r="AU53" i="1"/>
  <c r="AV55" i="1"/>
  <c r="AW55" i="1" s="1"/>
  <c r="AV56" i="1"/>
  <c r="AW56" i="1" s="1"/>
  <c r="AV59" i="1"/>
  <c r="AW59" i="1" s="1"/>
  <c r="AU60" i="1"/>
  <c r="AV62" i="1"/>
  <c r="AW62" i="1" s="1"/>
  <c r="AV63" i="1"/>
  <c r="AW63" i="1" s="1"/>
  <c r="AV65" i="1"/>
  <c r="AW65" i="1" s="1"/>
  <c r="AV66" i="1"/>
  <c r="AW66" i="1" s="1"/>
  <c r="AK39" i="1"/>
  <c r="AV39" i="1" s="1"/>
  <c r="AW39" i="1" s="1"/>
  <c r="AV41" i="1"/>
  <c r="AW41" i="1" s="1"/>
  <c r="AV45" i="1"/>
  <c r="AW45" i="1" s="1"/>
  <c r="AV49" i="1"/>
  <c r="AW49" i="1" s="1"/>
  <c r="AV53" i="1"/>
  <c r="AW53" i="1" s="1"/>
  <c r="AV60" i="1"/>
  <c r="AW60" i="1" s="1"/>
  <c r="AV69" i="1"/>
  <c r="AW69" i="1" s="1"/>
  <c r="AU70" i="1"/>
  <c r="AV72" i="1"/>
  <c r="AW72" i="1" s="1"/>
  <c r="AV73" i="1"/>
  <c r="AW73" i="1" s="1"/>
  <c r="AU74" i="1"/>
  <c r="AV76" i="1"/>
  <c r="AW76" i="1" s="1"/>
  <c r="AV77" i="1"/>
  <c r="AW77" i="1" s="1"/>
  <c r="AU78" i="1"/>
  <c r="AV70" i="1"/>
  <c r="AW70" i="1" s="1"/>
  <c r="AV74" i="1"/>
  <c r="AW74" i="1" s="1"/>
  <c r="AV78" i="1"/>
  <c r="AW78" i="1" s="1"/>
  <c r="AU81" i="1"/>
  <c r="AV81" i="1" s="1"/>
  <c r="AW81" i="1" s="1"/>
  <c r="AV83" i="1"/>
  <c r="AW83" i="1" s="1"/>
  <c r="AV84" i="1"/>
  <c r="AW84" i="1" s="1"/>
  <c r="AU87" i="1"/>
  <c r="AV87" i="1" s="1"/>
  <c r="AW87" i="1" s="1"/>
  <c r="AV89" i="1"/>
  <c r="AW89" i="1" s="1"/>
  <c r="AV90" i="1"/>
  <c r="AW90" i="1" s="1"/>
  <c r="AU91" i="1"/>
  <c r="AV91" i="1" s="1"/>
  <c r="AW91" i="1" s="1"/>
  <c r="AV93" i="1"/>
  <c r="AW93" i="1" s="1"/>
  <c r="AU94" i="1"/>
  <c r="AV94" i="1" s="1"/>
  <c r="AW94" i="1" s="1"/>
</calcChain>
</file>

<file path=xl/sharedStrings.xml><?xml version="1.0" encoding="utf-8"?>
<sst xmlns="http://schemas.openxmlformats.org/spreadsheetml/2006/main" count="240" uniqueCount="229">
  <si>
    <t>Таблица мониторинга электронных журналов и дневников за период с 24.02 по 25.03  2016/2017 г. по состоянию на 29.03.2017 г.</t>
  </si>
  <si>
    <t>I. Актуальность информации об образовательной организации, педагогическом коллективе и обучающихся, содержании образовательного процесса</t>
  </si>
  <si>
    <t>II. Актуальность информации  о ходе,  результатах текущего контроля успеваемости, промежуточной аттестации обучающегося и посещаемости уроков</t>
  </si>
  <si>
    <t>III. Статистика посещений пользователями 
программного комплекса</t>
  </si>
  <si>
    <t>Метод оценки</t>
  </si>
  <si>
    <t>Наличие информации об учителях, учащихся, родителях</t>
  </si>
  <si>
    <t>Наличие календарно-тематического планирования (КТП) для каждого педагога в частности</t>
  </si>
  <si>
    <t>Наличие сведений о темах уроков, проведенных для обучающегося, и домашних заданиях за рассматриваемый период (%)</t>
  </si>
  <si>
    <t>Наличие сведений об оценках и посещаемости уроков за рассматриваемый период</t>
  </si>
  <si>
    <t>Наличие сведений об оценках аттестации обучающихся за рассматриваемый период (%)</t>
  </si>
  <si>
    <t>Посещаемость родителями электронного дневника</t>
  </si>
  <si>
    <t>№ п/п</t>
  </si>
  <si>
    <t>Кол-во учителей               по  ОО1</t>
  </si>
  <si>
    <t>Кол-во учителей в ЭЖ</t>
  </si>
  <si>
    <t>Значение критериев (0-1)</t>
  </si>
  <si>
    <t>Кол-во учеников  по ОО1</t>
  </si>
  <si>
    <t>Кол-во учеников в ЭЖ</t>
  </si>
  <si>
    <t>Кол-во классов              по ОО1</t>
  </si>
  <si>
    <t>Кол-во классов в ЭЖ</t>
  </si>
  <si>
    <t>Кол-во родителей в ЭЖ</t>
  </si>
  <si>
    <t>% учеников, у которых введен хотя бы один родитель</t>
  </si>
  <si>
    <t>Значение критериев (0-2)</t>
  </si>
  <si>
    <t>Кол-во КТП</t>
  </si>
  <si>
    <t>Общее кол-во часов по тарификации</t>
  </si>
  <si>
    <t>Кол-во уроков в недельном расписании</t>
  </si>
  <si>
    <t xml:space="preserve"> Соотношение, %</t>
  </si>
  <si>
    <t>Итого
 (макс 8 баллов)</t>
  </si>
  <si>
    <t>% заполненных тем уроков за проведенный период</t>
  </si>
  <si>
    <t>% заполненного домашнего задания</t>
  </si>
  <si>
    <t>Кол-во оценок</t>
  </si>
  <si>
    <t>Среднее кол-во оценок на одного ученика за месяц по предмету</t>
  </si>
  <si>
    <t xml:space="preserve">Кол-во пропусков </t>
  </si>
  <si>
    <t>Значение (0-1)</t>
  </si>
  <si>
    <t>% выставлен-ных итоговых оценок</t>
  </si>
  <si>
    <t>Критерий 
(0-1)</t>
  </si>
  <si>
    <t>Итого              (макс 7 баллов)</t>
  </si>
  <si>
    <t>Кол-во внешнего обращения к системе родителей</t>
  </si>
  <si>
    <t>Среднее кол-во обращений одного родителя за период</t>
  </si>
  <si>
    <t>Кол-во внешнего обращения к системе учащихся</t>
  </si>
  <si>
    <t>Среднее кол-во обращений одного учащегося за период</t>
  </si>
  <si>
    <t>Кол-во
внешних
обращений к
системе
сотрудников</t>
  </si>
  <si>
    <t>Среднее кол-во обращений одного учителя за период</t>
  </si>
  <si>
    <t>Итого              (макс 3 балла)</t>
  </si>
  <si>
    <t>Сумма баллов (макс 18 баллов)</t>
  </si>
  <si>
    <t>Процент информационной наполняемости</t>
  </si>
  <si>
    <t>МБОУ гимназия №3</t>
  </si>
  <si>
    <t>гимн.№3</t>
  </si>
  <si>
    <t>МБОУ гимназия №23</t>
  </si>
  <si>
    <t>гимн.№23</t>
  </si>
  <si>
    <t>МАОУ гимназия №36</t>
  </si>
  <si>
    <t>гимн.№36</t>
  </si>
  <si>
    <t>МБОУ гимназия №69</t>
  </si>
  <si>
    <t>гимн.№69</t>
  </si>
  <si>
    <t>МБОУ гимназия №72</t>
  </si>
  <si>
    <t>гимн.№72</t>
  </si>
  <si>
    <t>МОУ гимназия №87</t>
  </si>
  <si>
    <t>гимн.№87</t>
  </si>
  <si>
    <t>МБОУ гимназия №92</t>
  </si>
  <si>
    <t>гимн.№92</t>
  </si>
  <si>
    <t>МАОУ лицей №64</t>
  </si>
  <si>
    <t>лицей №64</t>
  </si>
  <si>
    <t>МБОУ лицей №90</t>
  </si>
  <si>
    <t>лицей №90</t>
  </si>
  <si>
    <t>МБОУ СОШ №6</t>
  </si>
  <si>
    <t>СОШ №6</t>
  </si>
  <si>
    <t>МБОУ СОШ №50</t>
  </si>
  <si>
    <t>СОШ №50</t>
  </si>
  <si>
    <t>МБОУ СОШ №51</t>
  </si>
  <si>
    <t>СОШ №51</t>
  </si>
  <si>
    <t>МБОУ СОШ №65</t>
  </si>
  <si>
    <t>СОШ №65</t>
  </si>
  <si>
    <t>МБОУ СОШ №68</t>
  </si>
  <si>
    <t>СОШ №68</t>
  </si>
  <si>
    <t>МБОУ СОШ №78</t>
  </si>
  <si>
    <t>СОШ №78</t>
  </si>
  <si>
    <t>МБОУ СОШ №89</t>
  </si>
  <si>
    <t>СОШ №89</t>
  </si>
  <si>
    <t>МБОУ СОШ №95</t>
  </si>
  <si>
    <t>СОШ №95</t>
  </si>
  <si>
    <t>МБОУ СОШ №98</t>
  </si>
  <si>
    <t>СОШ №98</t>
  </si>
  <si>
    <t>МБОУ гимназия №18</t>
  </si>
  <si>
    <t>гимн.№18</t>
  </si>
  <si>
    <t>МБОУ гимназия №33</t>
  </si>
  <si>
    <t>гимн.№33</t>
  </si>
  <si>
    <t>МБОУ гимназия №54</t>
  </si>
  <si>
    <t>гимн.№54</t>
  </si>
  <si>
    <t>МБОУ гимназия №82</t>
  </si>
  <si>
    <t>гимн.№82</t>
  </si>
  <si>
    <t>МБОУ гимназия №88</t>
  </si>
  <si>
    <t>гимн.№88</t>
  </si>
  <si>
    <t>МБОУ СОШ №2</t>
  </si>
  <si>
    <t>СОШ №2</t>
  </si>
  <si>
    <t>МБОУ СОШ №10</t>
  </si>
  <si>
    <t>СОШ №10</t>
  </si>
  <si>
    <t>МБОУ СОШ №11</t>
  </si>
  <si>
    <t>СОШ №11</t>
  </si>
  <si>
    <t>МБОУ СОШ №16</t>
  </si>
  <si>
    <t>СОШ №16</t>
  </si>
  <si>
    <t>МБОУ СОШ №31</t>
  </si>
  <si>
    <t>СОШ №31</t>
  </si>
  <si>
    <t>МБОУ СОШ №42</t>
  </si>
  <si>
    <t>СОШ №42</t>
  </si>
  <si>
    <t>МБОУ СОШ №47</t>
  </si>
  <si>
    <t>СОШ №47</t>
  </si>
  <si>
    <t>МБОУ СОШ №60</t>
  </si>
  <si>
    <t>СОШ №60</t>
  </si>
  <si>
    <t>МБОУ СОШ №63</t>
  </si>
  <si>
    <t>СОШ №63</t>
  </si>
  <si>
    <t>МАОУ СОШ №71</t>
  </si>
  <si>
    <t>СОШ №71</t>
  </si>
  <si>
    <t>МАОУ СОШ №84</t>
  </si>
  <si>
    <t>СОШ №84</t>
  </si>
  <si>
    <t>МАОУ СОШ №96</t>
  </si>
  <si>
    <t>СОШ №96</t>
  </si>
  <si>
    <t>МАОУ СОШ №99</t>
  </si>
  <si>
    <t>СОШ №99</t>
  </si>
  <si>
    <t>МАОУ СОШ №101</t>
  </si>
  <si>
    <t>СОШ №101</t>
  </si>
  <si>
    <t>МАОУ гимназия №25</t>
  </si>
  <si>
    <t>гимн.№25</t>
  </si>
  <si>
    <t>МБОУ гимназия №40</t>
  </si>
  <si>
    <t>гимн.№40</t>
  </si>
  <si>
    <t>МБОУ гимназия №44</t>
  </si>
  <si>
    <t>гимн.№44</t>
  </si>
  <si>
    <t>МБОУ лицей №4</t>
  </si>
  <si>
    <t>лицей №4</t>
  </si>
  <si>
    <t>МБОУ лицей №12</t>
  </si>
  <si>
    <t>лицей №12</t>
  </si>
  <si>
    <t>МБОУ СОШ №1</t>
  </si>
  <si>
    <t>СОШ №1</t>
  </si>
  <si>
    <t>МБОУ СОШ №5</t>
  </si>
  <si>
    <t>СОШ №5</t>
  </si>
  <si>
    <t>МБОУ СОШ №20</t>
  </si>
  <si>
    <t>СОШ №20</t>
  </si>
  <si>
    <t>МБОУ СОШ №35</t>
  </si>
  <si>
    <t>СОШ №35</t>
  </si>
  <si>
    <t>МБОУ СОШ №37</t>
  </si>
  <si>
    <t>СОШ №37</t>
  </si>
  <si>
    <t>МБОУ СОШ №41</t>
  </si>
  <si>
    <t>СОШ №41</t>
  </si>
  <si>
    <t>МБОУ СОШ №45</t>
  </si>
  <si>
    <t>СОШ №45</t>
  </si>
  <si>
    <t>МБОУ СОШ №46</t>
  </si>
  <si>
    <t>СОШ №46</t>
  </si>
  <si>
    <t>МБОУ СОШ №52</t>
  </si>
  <si>
    <t>СОШ №52</t>
  </si>
  <si>
    <t>МБОУ СОШ №53</t>
  </si>
  <si>
    <t>СОШ №53</t>
  </si>
  <si>
    <t>МБОУ СОШ №55</t>
  </si>
  <si>
    <t>СОШ №55</t>
  </si>
  <si>
    <t>МБОУ СОШ №58</t>
  </si>
  <si>
    <t>СОШ №58</t>
  </si>
  <si>
    <t>МБОУ СОШ №61</t>
  </si>
  <si>
    <t>СОШ №61</t>
  </si>
  <si>
    <t>МАОУ СОШ №62</t>
  </si>
  <si>
    <t>СОШ №62</t>
  </si>
  <si>
    <t>МАОУ СОШ №66</t>
  </si>
  <si>
    <t>СОШ №66</t>
  </si>
  <si>
    <t>МБОУ СОШ №70</t>
  </si>
  <si>
    <t>СОШ №70</t>
  </si>
  <si>
    <t>МАОУ СОШ №75</t>
  </si>
  <si>
    <t>СОШ №75</t>
  </si>
  <si>
    <t>МБОУ СОШ №76</t>
  </si>
  <si>
    <t>СОШ №76</t>
  </si>
  <si>
    <t>МБОУ СОШ №83</t>
  </si>
  <si>
    <t>СОШ №83</t>
  </si>
  <si>
    <t>МБОУ СОШ №85</t>
  </si>
  <si>
    <t>СОШ №85</t>
  </si>
  <si>
    <t>МАОУ СОШ №93</t>
  </si>
  <si>
    <t>СОШ №93</t>
  </si>
  <si>
    <t>МБОУ СОШ №100</t>
  </si>
  <si>
    <t>СОШ №100</t>
  </si>
  <si>
    <t>МБОУ ООШ №7</t>
  </si>
  <si>
    <t>ООШ №7</t>
  </si>
  <si>
    <t>МБОУ СОШ №8</t>
  </si>
  <si>
    <t>СОШ №8</t>
  </si>
  <si>
    <t>МБОУ СОШ №14</t>
  </si>
  <si>
    <t>СОШ №14</t>
  </si>
  <si>
    <t>МАОУ СОШ №17</t>
  </si>
  <si>
    <t>СОШ №17</t>
  </si>
  <si>
    <t>МБОУ СОШ №22</t>
  </si>
  <si>
    <t>СОШ №22</t>
  </si>
  <si>
    <t>МБОУ СОШ №29</t>
  </si>
  <si>
    <t>СОШ №29</t>
  </si>
  <si>
    <t>МБОУ СОШ №30</t>
  </si>
  <si>
    <t>СОШ №30</t>
  </si>
  <si>
    <t>МБОУ СОШ №32</t>
  </si>
  <si>
    <t>СОШ №32</t>
  </si>
  <si>
    <t>МБОУ СОШ №38</t>
  </si>
  <si>
    <t>СОШ №38</t>
  </si>
  <si>
    <t>МБОУ СОШ №43</t>
  </si>
  <si>
    <t>СОШ №43</t>
  </si>
  <si>
    <t>МБОУ СОШ №57</t>
  </si>
  <si>
    <t>СОШ №57</t>
  </si>
  <si>
    <t>МБОУ СОШ №67</t>
  </si>
  <si>
    <t>СОШ №67</t>
  </si>
  <si>
    <t>МБОУ СОШ №73</t>
  </si>
  <si>
    <t>СОШ №73</t>
  </si>
  <si>
    <t>МБОУ СОШ №74</t>
  </si>
  <si>
    <t>СОШ №74</t>
  </si>
  <si>
    <t>МБОУ СОШ №77</t>
  </si>
  <si>
    <t>СОШ №77</t>
  </si>
  <si>
    <t>МБОУ ООШ №79</t>
  </si>
  <si>
    <t>ООШ №79</t>
  </si>
  <si>
    <t>МБОУ ООШ №81</t>
  </si>
  <si>
    <t>ООШ №81</t>
  </si>
  <si>
    <t>МБОУ СОШ №86</t>
  </si>
  <si>
    <t>СОШ №86</t>
  </si>
  <si>
    <t xml:space="preserve"> </t>
  </si>
  <si>
    <t>МБОУ НОШ №94</t>
  </si>
  <si>
    <t>НОШ №94</t>
  </si>
  <si>
    <t>МБОУ СОШ №24</t>
  </si>
  <si>
    <t>СОШ №24</t>
  </si>
  <si>
    <t>МБОУ СОШ №34</t>
  </si>
  <si>
    <t>СОШ №34</t>
  </si>
  <si>
    <t>МБОУ СОШ №39</t>
  </si>
  <si>
    <t>СОШ №39</t>
  </si>
  <si>
    <t>МБОУ СОШ №49</t>
  </si>
  <si>
    <t>СОШ №49</t>
  </si>
  <si>
    <t>МБОУ О(С)ОШ №3</t>
  </si>
  <si>
    <t>-</t>
  </si>
  <si>
    <t>О(С)ОШ №3</t>
  </si>
  <si>
    <t>МАОУ лицей №48</t>
  </si>
  <si>
    <t>лицей №48</t>
  </si>
  <si>
    <t>МБОУ СОШ №80</t>
  </si>
  <si>
    <t>СОШ №80</t>
  </si>
  <si>
    <t>МБОУ СОШ №19</t>
  </si>
  <si>
    <t>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</si>
</sst>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0.##"/>
    <numFmt numFmtId="166" formatCode="0.0%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indexed="8"/>
      <name val="Times New Roman"/>
      <family val="1"/>
      <charset val="204"/>
    </font>
    <font>
      <sz val="18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sz val="12"/>
      <color rgb="FF111111"/>
      <name val="Arial"/>
      <family val="2"/>
      <charset val="204"/>
    </font>
    <font>
      <sz val="11"/>
      <color rgb="FF111111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111111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Calibri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Arial Unicode MS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4"/>
      <name val="Arial"/>
      <family val="2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0"/>
      <color indexed="12"/>
      <name val="Arial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6100"/>
      <name val="Times New Roman"/>
      <family val="2"/>
      <charset val="204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56">
    <xf numFmtId="0" fontId="0" fillId="0" borderId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0" fontId="22" fillId="0" borderId="0"/>
    <xf numFmtId="0" fontId="33" fillId="0" borderId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11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36" fillId="12" borderId="0" applyNumberFormat="0" applyBorder="0" applyAlignment="0" applyProtection="0"/>
    <xf numFmtId="0" fontId="36" fillId="16" borderId="0" applyNumberFormat="0" applyBorder="0" applyAlignment="0" applyProtection="0"/>
    <xf numFmtId="0" fontId="36" fillId="20" borderId="0" applyNumberFormat="0" applyBorder="0" applyAlignment="0" applyProtection="0"/>
    <xf numFmtId="0" fontId="36" fillId="24" borderId="0" applyNumberFormat="0" applyBorder="0" applyAlignment="0" applyProtection="0"/>
    <xf numFmtId="0" fontId="36" fillId="28" borderId="0" applyNumberFormat="0" applyBorder="0" applyAlignment="0" applyProtection="0"/>
    <xf numFmtId="0" fontId="36" fillId="32" borderId="0" applyNumberFormat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9" borderId="0" applyNumberFormat="0" applyBorder="0" applyAlignment="0" applyProtection="0"/>
    <xf numFmtId="0" fontId="36" fillId="13" borderId="0" applyNumberFormat="0" applyBorder="0" applyAlignment="0" applyProtection="0"/>
    <xf numFmtId="0" fontId="36" fillId="17" borderId="0" applyNumberFormat="0" applyBorder="0" applyAlignment="0" applyProtection="0"/>
    <xf numFmtId="0" fontId="36" fillId="21" borderId="0" applyNumberFormat="0" applyBorder="0" applyAlignment="0" applyProtection="0"/>
    <xf numFmtId="0" fontId="36" fillId="25" borderId="0" applyNumberFormat="0" applyBorder="0" applyAlignment="0" applyProtection="0"/>
    <xf numFmtId="0" fontId="36" fillId="29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1" applyNumberFormat="0" applyFill="0" applyAlignment="0" applyProtection="0"/>
    <xf numFmtId="0" fontId="42" fillId="0" borderId="2" applyNumberFormat="0" applyFill="0" applyAlignment="0" applyProtection="0"/>
    <xf numFmtId="0" fontId="43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45" fillId="7" borderId="7" applyNumberFormat="0" applyAlignment="0" applyProtection="0"/>
    <xf numFmtId="0" fontId="46" fillId="4" borderId="0" applyNumberFormat="0" applyBorder="0" applyAlignment="0" applyProtection="0"/>
    <xf numFmtId="0" fontId="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/>
    <xf numFmtId="0" fontId="35" fillId="0" borderId="0"/>
    <xf numFmtId="0" fontId="47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49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51" fillId="2" borderId="0" applyNumberFormat="0" applyBorder="0" applyAlignment="0" applyProtection="0"/>
  </cellStyleXfs>
  <cellXfs count="186">
    <xf numFmtId="0" fontId="0" fillId="0" borderId="0" xfId="0"/>
    <xf numFmtId="0" fontId="3" fillId="33" borderId="10" xfId="0" applyFont="1" applyFill="1" applyBorder="1" applyAlignment="1">
      <alignment horizontal="center" vertical="center"/>
    </xf>
    <xf numFmtId="0" fontId="3" fillId="33" borderId="11" xfId="0" applyFont="1" applyFill="1" applyBorder="1" applyAlignment="1">
      <alignment horizontal="center" vertical="center"/>
    </xf>
    <xf numFmtId="0" fontId="4" fillId="0" borderId="11" xfId="0" applyFont="1" applyBorder="1" applyAlignment="1"/>
    <xf numFmtId="0" fontId="4" fillId="0" borderId="12" xfId="0" applyFont="1" applyBorder="1" applyAlignment="1"/>
    <xf numFmtId="0" fontId="0" fillId="0" borderId="0" xfId="0" applyBorder="1"/>
    <xf numFmtId="0" fontId="5" fillId="34" borderId="13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34" borderId="14" xfId="0" applyFont="1" applyFill="1" applyBorder="1" applyAlignment="1">
      <alignment horizontal="center" vertical="center" wrapText="1"/>
    </xf>
    <xf numFmtId="0" fontId="5" fillId="34" borderId="15" xfId="0" applyFont="1" applyFill="1" applyBorder="1" applyAlignment="1">
      <alignment horizontal="center" vertical="center" wrapText="1"/>
    </xf>
    <xf numFmtId="0" fontId="5" fillId="35" borderId="15" xfId="0" applyFont="1" applyFill="1" applyBorder="1" applyAlignment="1">
      <alignment horizontal="center" vertical="center" wrapText="1"/>
    </xf>
    <xf numFmtId="0" fontId="5" fillId="36" borderId="15" xfId="0" applyFont="1" applyFill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37" borderId="15" xfId="0" applyFill="1" applyBorder="1" applyAlignment="1">
      <alignment horizontal="center"/>
    </xf>
    <xf numFmtId="0" fontId="6" fillId="38" borderId="15" xfId="0" applyFont="1" applyFill="1" applyBorder="1" applyAlignment="1"/>
    <xf numFmtId="0" fontId="0" fillId="0" borderId="16" xfId="0" applyBorder="1" applyAlignment="1">
      <alignment horizontal="left"/>
    </xf>
    <xf numFmtId="0" fontId="0" fillId="0" borderId="13" xfId="0" applyBorder="1" applyAlignment="1">
      <alignment vertical="center" wrapText="1"/>
    </xf>
    <xf numFmtId="0" fontId="0" fillId="38" borderId="15" xfId="0" applyFill="1" applyBorder="1" applyAlignment="1"/>
    <xf numFmtId="0" fontId="7" fillId="0" borderId="17" xfId="0" applyNumberFormat="1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" fontId="8" fillId="0" borderId="15" xfId="0" applyNumberFormat="1" applyFont="1" applyBorder="1" applyAlignment="1">
      <alignment horizontal="center" vertical="center" wrapText="1"/>
    </xf>
    <xf numFmtId="0" fontId="6" fillId="0" borderId="15" xfId="0" applyFont="1" applyBorder="1"/>
    <xf numFmtId="0" fontId="0" fillId="0" borderId="15" xfId="0" applyBorder="1" applyAlignment="1">
      <alignment horizontal="center" vertical="center" wrapText="1"/>
    </xf>
    <xf numFmtId="0" fontId="0" fillId="37" borderId="15" xfId="0" applyFill="1" applyBorder="1" applyAlignment="1"/>
    <xf numFmtId="0" fontId="6" fillId="0" borderId="16" xfId="0" applyFont="1" applyBorder="1" applyAlignment="1">
      <alignment horizontal="left"/>
    </xf>
    <xf numFmtId="0" fontId="6" fillId="0" borderId="0" xfId="0" applyFont="1" applyBorder="1"/>
    <xf numFmtId="0" fontId="7" fillId="0" borderId="19" xfId="0" applyNumberFormat="1" applyFont="1" applyFill="1" applyBorder="1" applyAlignment="1" applyProtection="1">
      <alignment horizontal="center" vertical="center" wrapText="1"/>
    </xf>
    <xf numFmtId="0" fontId="9" fillId="0" borderId="20" xfId="0" applyNumberFormat="1" applyFont="1" applyFill="1" applyBorder="1" applyAlignment="1" applyProtection="1">
      <alignment horizontal="left" vertical="center" wrapText="1"/>
    </xf>
    <xf numFmtId="0" fontId="9" fillId="34" borderId="15" xfId="0" applyNumberFormat="1" applyFont="1" applyFill="1" applyBorder="1" applyAlignment="1" applyProtection="1">
      <alignment horizontal="center" vertical="center" wrapText="1"/>
    </xf>
    <xf numFmtId="0" fontId="9" fillId="39" borderId="15" xfId="0" applyNumberFormat="1" applyFont="1" applyFill="1" applyBorder="1" applyAlignment="1" applyProtection="1">
      <alignment horizontal="center" vertical="center" textRotation="90" wrapText="1"/>
    </xf>
    <xf numFmtId="1" fontId="9" fillId="34" borderId="15" xfId="0" applyNumberFormat="1" applyFont="1" applyFill="1" applyBorder="1" applyAlignment="1" applyProtection="1">
      <alignment horizontal="center" vertical="center" wrapText="1"/>
    </xf>
    <xf numFmtId="9" fontId="9" fillId="34" borderId="15" xfId="0" applyNumberFormat="1" applyFont="1" applyFill="1" applyBorder="1" applyAlignment="1" applyProtection="1">
      <alignment horizontal="center" vertical="center" wrapText="1"/>
    </xf>
    <xf numFmtId="0" fontId="9" fillId="35" borderId="15" xfId="0" applyNumberFormat="1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9" fillId="36" borderId="15" xfId="0" applyNumberFormat="1" applyFont="1" applyFill="1" applyBorder="1" applyAlignment="1" applyProtection="1">
      <alignment horizontal="center" vertical="center" wrapText="1"/>
    </xf>
    <xf numFmtId="0" fontId="9" fillId="40" borderId="15" xfId="0" applyNumberFormat="1" applyFont="1" applyFill="1" applyBorder="1" applyAlignment="1" applyProtection="1">
      <alignment horizontal="center" vertical="center" wrapText="1"/>
    </xf>
    <xf numFmtId="0" fontId="8" fillId="37" borderId="15" xfId="0" applyFont="1" applyFill="1" applyBorder="1" applyAlignment="1">
      <alignment horizontal="center" vertical="center" wrapText="1"/>
    </xf>
    <xf numFmtId="0" fontId="8" fillId="38" borderId="15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49" fontId="11" fillId="41" borderId="15" xfId="0" applyNumberFormat="1" applyFont="1" applyFill="1" applyBorder="1" applyAlignment="1">
      <alignment horizontal="left" indent="1"/>
    </xf>
    <xf numFmtId="1" fontId="12" fillId="42" borderId="15" xfId="0" applyNumberFormat="1" applyFont="1" applyFill="1" applyBorder="1" applyAlignment="1">
      <alignment horizontal="center"/>
    </xf>
    <xf numFmtId="1" fontId="12" fillId="0" borderId="15" xfId="0" applyNumberFormat="1" applyFont="1" applyBorder="1" applyAlignment="1">
      <alignment horizontal="right" indent="1"/>
    </xf>
    <xf numFmtId="0" fontId="13" fillId="0" borderId="15" xfId="0" applyNumberFormat="1" applyFont="1" applyFill="1" applyBorder="1" applyAlignment="1" applyProtection="1">
      <alignment horizontal="center" wrapText="1"/>
    </xf>
    <xf numFmtId="0" fontId="13" fillId="39" borderId="15" xfId="0" applyFont="1" applyFill="1" applyBorder="1" applyAlignment="1">
      <alignment horizontal="center"/>
    </xf>
    <xf numFmtId="0" fontId="0" fillId="42" borderId="15" xfId="0" applyFont="1" applyFill="1" applyBorder="1" applyAlignment="1">
      <alignment horizontal="center"/>
    </xf>
    <xf numFmtId="0" fontId="13" fillId="39" borderId="15" xfId="2" applyFont="1" applyFill="1" applyBorder="1" applyAlignment="1" applyProtection="1">
      <alignment horizontal="center" wrapText="1"/>
    </xf>
    <xf numFmtId="0" fontId="15" fillId="39" borderId="15" xfId="0" applyFont="1" applyFill="1" applyBorder="1" applyAlignment="1">
      <alignment horizontal="center"/>
    </xf>
    <xf numFmtId="1" fontId="10" fillId="42" borderId="15" xfId="0" applyNumberFormat="1" applyFont="1" applyFill="1" applyBorder="1" applyAlignment="1">
      <alignment horizontal="center"/>
    </xf>
    <xf numFmtId="9" fontId="10" fillId="0" borderId="15" xfId="0" applyNumberFormat="1" applyFont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1" fontId="16" fillId="39" borderId="15" xfId="3" applyNumberFormat="1" applyFont="1" applyFill="1" applyBorder="1" applyAlignment="1">
      <alignment horizontal="center" wrapText="1"/>
    </xf>
    <xf numFmtId="2" fontId="10" fillId="0" borderId="15" xfId="0" applyNumberFormat="1" applyFont="1" applyFill="1" applyBorder="1" applyAlignment="1">
      <alignment horizontal="center"/>
    </xf>
    <xf numFmtId="1" fontId="10" fillId="0" borderId="15" xfId="0" applyNumberFormat="1" applyFont="1" applyFill="1" applyBorder="1" applyAlignment="1" applyProtection="1">
      <alignment horizontal="center" wrapText="1"/>
    </xf>
    <xf numFmtId="1" fontId="13" fillId="0" borderId="15" xfId="0" applyNumberFormat="1" applyFont="1" applyBorder="1" applyAlignment="1">
      <alignment horizontal="center"/>
    </xf>
    <xf numFmtId="164" fontId="10" fillId="0" borderId="15" xfId="1" applyNumberFormat="1" applyFont="1" applyFill="1" applyBorder="1" applyAlignment="1">
      <alignment horizontal="center"/>
    </xf>
    <xf numFmtId="1" fontId="17" fillId="39" borderId="15" xfId="0" applyNumberFormat="1" applyFont="1" applyFill="1" applyBorder="1" applyAlignment="1">
      <alignment horizontal="center"/>
    </xf>
    <xf numFmtId="164" fontId="12" fillId="0" borderId="15" xfId="0" applyNumberFormat="1" applyFont="1" applyBorder="1" applyAlignment="1">
      <alignment horizontal="center"/>
    </xf>
    <xf numFmtId="1" fontId="13" fillId="39" borderId="15" xfId="0" applyNumberFormat="1" applyFont="1" applyFill="1" applyBorder="1" applyAlignment="1">
      <alignment horizontal="center"/>
    </xf>
    <xf numFmtId="1" fontId="12" fillId="0" borderId="15" xfId="0" applyNumberFormat="1" applyFont="1" applyBorder="1" applyAlignment="1">
      <alignment horizontal="center"/>
    </xf>
    <xf numFmtId="1" fontId="16" fillId="0" borderId="15" xfId="3" applyNumberFormat="1" applyFont="1" applyFill="1" applyBorder="1" applyAlignment="1">
      <alignment horizontal="center" wrapText="1"/>
    </xf>
    <xf numFmtId="1" fontId="18" fillId="37" borderId="15" xfId="0" applyNumberFormat="1" applyFont="1" applyFill="1" applyBorder="1" applyAlignment="1">
      <alignment horizontal="center"/>
    </xf>
    <xf numFmtId="9" fontId="19" fillId="38" borderId="15" xfId="0" applyNumberFormat="1" applyFont="1" applyFill="1" applyBorder="1" applyAlignment="1">
      <alignment horizontal="center"/>
    </xf>
    <xf numFmtId="9" fontId="19" fillId="41" borderId="16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0" fillId="43" borderId="21" xfId="0" applyFont="1" applyFill="1" applyBorder="1" applyAlignment="1">
      <alignment horizontal="center" vertical="center"/>
    </xf>
    <xf numFmtId="0" fontId="13" fillId="43" borderId="15" xfId="0" applyNumberFormat="1" applyFont="1" applyFill="1" applyBorder="1" applyAlignment="1" applyProtection="1">
      <alignment horizontal="center"/>
    </xf>
    <xf numFmtId="9" fontId="10" fillId="43" borderId="15" xfId="0" applyNumberFormat="1" applyFont="1" applyFill="1" applyBorder="1" applyAlignment="1">
      <alignment horizontal="center"/>
    </xf>
    <xf numFmtId="0" fontId="13" fillId="43" borderId="15" xfId="0" applyFont="1" applyFill="1" applyBorder="1" applyAlignment="1">
      <alignment horizontal="center"/>
    </xf>
    <xf numFmtId="2" fontId="10" fillId="43" borderId="15" xfId="0" applyNumberFormat="1" applyFont="1" applyFill="1" applyBorder="1" applyAlignment="1">
      <alignment horizontal="center"/>
    </xf>
    <xf numFmtId="1" fontId="10" fillId="43" borderId="15" xfId="0" applyNumberFormat="1" applyFont="1" applyFill="1" applyBorder="1" applyAlignment="1" applyProtection="1">
      <alignment horizontal="center"/>
    </xf>
    <xf numFmtId="1" fontId="13" fillId="43" borderId="15" xfId="0" applyNumberFormat="1" applyFont="1" applyFill="1" applyBorder="1" applyAlignment="1">
      <alignment horizontal="center"/>
    </xf>
    <xf numFmtId="164" fontId="10" fillId="43" borderId="15" xfId="1" applyNumberFormat="1" applyFont="1" applyFill="1" applyBorder="1" applyAlignment="1">
      <alignment horizontal="center"/>
    </xf>
    <xf numFmtId="1" fontId="12" fillId="43" borderId="15" xfId="0" applyNumberFormat="1" applyFont="1" applyFill="1" applyBorder="1" applyAlignment="1">
      <alignment horizontal="center"/>
    </xf>
    <xf numFmtId="0" fontId="20" fillId="43" borderId="0" xfId="0" applyFont="1" applyFill="1" applyBorder="1" applyAlignment="1">
      <alignment horizontal="center" vertical="center"/>
    </xf>
    <xf numFmtId="1" fontId="10" fillId="43" borderId="15" xfId="2" applyNumberFormat="1" applyFont="1" applyFill="1" applyBorder="1" applyAlignment="1" applyProtection="1">
      <alignment horizontal="center" wrapText="1"/>
    </xf>
    <xf numFmtId="3" fontId="10" fillId="43" borderId="15" xfId="2" applyNumberFormat="1" applyFont="1" applyFill="1" applyBorder="1" applyAlignment="1" applyProtection="1">
      <alignment horizontal="center" wrapText="1"/>
    </xf>
    <xf numFmtId="1" fontId="10" fillId="43" borderId="15" xfId="0" applyNumberFormat="1" applyFont="1" applyFill="1" applyBorder="1" applyAlignment="1" applyProtection="1">
      <alignment horizontal="center" wrapText="1"/>
    </xf>
    <xf numFmtId="0" fontId="0" fillId="43" borderId="0" xfId="0" applyFill="1" applyBorder="1" applyAlignment="1">
      <alignment horizontal="center" vertical="center"/>
    </xf>
    <xf numFmtId="0" fontId="21" fillId="43" borderId="15" xfId="0" applyFont="1" applyFill="1" applyBorder="1" applyAlignment="1">
      <alignment horizontal="center"/>
    </xf>
    <xf numFmtId="0" fontId="10" fillId="43" borderId="15" xfId="0" applyFont="1" applyFill="1" applyBorder="1" applyAlignment="1">
      <alignment horizontal="center"/>
    </xf>
    <xf numFmtId="0" fontId="10" fillId="43" borderId="15" xfId="0" applyNumberFormat="1" applyFont="1" applyFill="1" applyBorder="1" applyAlignment="1" applyProtection="1">
      <alignment horizontal="center"/>
    </xf>
    <xf numFmtId="3" fontId="10" fillId="43" borderId="15" xfId="2" applyNumberFormat="1" applyFont="1" applyFill="1" applyBorder="1" applyAlignment="1" applyProtection="1">
      <alignment horizontal="center"/>
    </xf>
    <xf numFmtId="1" fontId="10" fillId="42" borderId="15" xfId="0" applyNumberFormat="1" applyFont="1" applyFill="1" applyBorder="1" applyAlignment="1" applyProtection="1">
      <alignment horizontal="center"/>
    </xf>
    <xf numFmtId="1" fontId="10" fillId="43" borderId="15" xfId="2" applyNumberFormat="1" applyFont="1" applyFill="1" applyBorder="1" applyAlignment="1" applyProtection="1">
      <alignment horizontal="center"/>
    </xf>
    <xf numFmtId="0" fontId="10" fillId="43" borderId="15" xfId="0" applyNumberFormat="1" applyFont="1" applyFill="1" applyBorder="1" applyAlignment="1" applyProtection="1">
      <alignment horizontal="center" wrapText="1"/>
    </xf>
    <xf numFmtId="1" fontId="23" fillId="42" borderId="15" xfId="4" applyNumberFormat="1" applyFont="1" applyFill="1" applyBorder="1" applyAlignment="1">
      <alignment horizontal="center"/>
    </xf>
    <xf numFmtId="9" fontId="24" fillId="41" borderId="16" xfId="0" applyNumberFormat="1" applyFont="1" applyFill="1" applyBorder="1" applyAlignment="1">
      <alignment horizontal="left" vertical="center"/>
    </xf>
    <xf numFmtId="0" fontId="25" fillId="43" borderId="0" xfId="0" applyFont="1" applyFill="1" applyBorder="1" applyAlignment="1">
      <alignment horizontal="center" vertical="center"/>
    </xf>
    <xf numFmtId="1" fontId="10" fillId="42" borderId="15" xfId="0" applyNumberFormat="1" applyFont="1" applyFill="1" applyBorder="1" applyAlignment="1" applyProtection="1">
      <alignment horizontal="center" wrapText="1"/>
    </xf>
    <xf numFmtId="49" fontId="11" fillId="44" borderId="15" xfId="0" applyNumberFormat="1" applyFont="1" applyFill="1" applyBorder="1" applyAlignment="1">
      <alignment horizontal="left" indent="1"/>
    </xf>
    <xf numFmtId="0" fontId="13" fillId="43" borderId="15" xfId="0" applyNumberFormat="1" applyFont="1" applyFill="1" applyBorder="1" applyAlignment="1" applyProtection="1">
      <alignment horizontal="center" wrapText="1"/>
    </xf>
    <xf numFmtId="9" fontId="19" fillId="45" borderId="16" xfId="0" applyNumberFormat="1" applyFont="1" applyFill="1" applyBorder="1" applyAlignment="1">
      <alignment horizontal="left" vertical="center"/>
    </xf>
    <xf numFmtId="9" fontId="24" fillId="45" borderId="16" xfId="0" applyNumberFormat="1" applyFont="1" applyFill="1" applyBorder="1" applyAlignment="1">
      <alignment horizontal="left" vertical="center"/>
    </xf>
    <xf numFmtId="9" fontId="10" fillId="43" borderId="15" xfId="0" applyNumberFormat="1" applyFont="1" applyFill="1" applyBorder="1" applyAlignment="1">
      <alignment horizontal="center" wrapText="1"/>
    </xf>
    <xf numFmtId="0" fontId="13" fillId="43" borderId="15" xfId="0" applyFont="1" applyFill="1" applyBorder="1" applyAlignment="1">
      <alignment horizontal="center" wrapText="1"/>
    </xf>
    <xf numFmtId="0" fontId="26" fillId="45" borderId="16" xfId="0" applyFont="1" applyFill="1" applyBorder="1" applyAlignment="1">
      <alignment horizontal="left" vertical="center"/>
    </xf>
    <xf numFmtId="49" fontId="11" fillId="46" borderId="15" xfId="0" applyNumberFormat="1" applyFont="1" applyFill="1" applyBorder="1" applyAlignment="1">
      <alignment horizontal="left" indent="1"/>
    </xf>
    <xf numFmtId="9" fontId="19" fillId="46" borderId="16" xfId="0" applyNumberFormat="1" applyFont="1" applyFill="1" applyBorder="1" applyAlignment="1">
      <alignment horizontal="left" vertical="center"/>
    </xf>
    <xf numFmtId="1" fontId="27" fillId="43" borderId="15" xfId="2" applyNumberFormat="1" applyFont="1" applyFill="1" applyBorder="1" applyAlignment="1" applyProtection="1">
      <alignment horizontal="center" wrapText="1"/>
    </xf>
    <xf numFmtId="3" fontId="27" fillId="43" borderId="15" xfId="2" applyNumberFormat="1" applyFont="1" applyFill="1" applyBorder="1" applyAlignment="1" applyProtection="1">
      <alignment horizontal="center" wrapText="1"/>
    </xf>
    <xf numFmtId="0" fontId="28" fillId="43" borderId="15" xfId="0" applyFont="1" applyFill="1" applyBorder="1" applyAlignment="1">
      <alignment horizontal="center"/>
    </xf>
    <xf numFmtId="1" fontId="23" fillId="42" borderId="15" xfId="0" applyNumberFormat="1" applyFont="1" applyFill="1" applyBorder="1" applyAlignment="1">
      <alignment horizontal="center"/>
    </xf>
    <xf numFmtId="1" fontId="27" fillId="43" borderId="15" xfId="0" applyNumberFormat="1" applyFont="1" applyFill="1" applyBorder="1" applyAlignment="1" applyProtection="1">
      <alignment horizontal="center" wrapText="1"/>
    </xf>
    <xf numFmtId="0" fontId="29" fillId="43" borderId="0" xfId="0" applyFont="1" applyFill="1" applyBorder="1" applyAlignment="1">
      <alignment horizontal="center" vertical="center"/>
    </xf>
    <xf numFmtId="9" fontId="24" fillId="46" borderId="16" xfId="0" applyNumberFormat="1" applyFont="1" applyFill="1" applyBorder="1" applyAlignment="1">
      <alignment horizontal="left" vertical="center"/>
    </xf>
    <xf numFmtId="0" fontId="30" fillId="43" borderId="0" xfId="0" applyFont="1" applyFill="1" applyBorder="1" applyAlignment="1">
      <alignment horizontal="center" vertical="center"/>
    </xf>
    <xf numFmtId="1" fontId="23" fillId="43" borderId="15" xfId="3" applyNumberFormat="1" applyFont="1" applyFill="1" applyBorder="1" applyAlignment="1">
      <alignment horizontal="center"/>
    </xf>
    <xf numFmtId="1" fontId="23" fillId="42" borderId="15" xfId="3" applyNumberFormat="1" applyFont="1" applyFill="1" applyBorder="1" applyAlignment="1">
      <alignment horizontal="center"/>
    </xf>
    <xf numFmtId="1" fontId="21" fillId="42" borderId="15" xfId="0" applyNumberFormat="1" applyFont="1" applyFill="1" applyBorder="1" applyAlignment="1">
      <alignment horizontal="center"/>
    </xf>
    <xf numFmtId="1" fontId="10" fillId="42" borderId="15" xfId="0" applyNumberFormat="1" applyFont="1" applyFill="1" applyBorder="1" applyAlignment="1">
      <alignment horizontal="center" wrapText="1"/>
    </xf>
    <xf numFmtId="49" fontId="11" fillId="39" borderId="15" xfId="0" applyNumberFormat="1" applyFont="1" applyFill="1" applyBorder="1" applyAlignment="1">
      <alignment horizontal="left" indent="1"/>
    </xf>
    <xf numFmtId="9" fontId="19" fillId="39" borderId="16" xfId="0" applyNumberFormat="1" applyFont="1" applyFill="1" applyBorder="1" applyAlignment="1">
      <alignment horizontal="left" vertical="center"/>
    </xf>
    <xf numFmtId="0" fontId="0" fillId="43" borderId="15" xfId="0" applyFont="1" applyFill="1" applyBorder="1" applyAlignment="1">
      <alignment horizontal="center"/>
    </xf>
    <xf numFmtId="0" fontId="23" fillId="43" borderId="15" xfId="4" applyFont="1" applyFill="1" applyBorder="1" applyAlignment="1">
      <alignment horizontal="center"/>
    </xf>
    <xf numFmtId="9" fontId="24" fillId="39" borderId="16" xfId="0" applyNumberFormat="1" applyFont="1" applyFill="1" applyBorder="1" applyAlignment="1">
      <alignment horizontal="left" vertical="center"/>
    </xf>
    <xf numFmtId="1" fontId="31" fillId="43" borderId="15" xfId="0" applyNumberFormat="1" applyFont="1" applyFill="1" applyBorder="1" applyAlignment="1">
      <alignment horizontal="center" wrapText="1"/>
    </xf>
    <xf numFmtId="1" fontId="23" fillId="43" borderId="15" xfId="3" applyNumberFormat="1" applyFont="1" applyFill="1" applyBorder="1" applyAlignment="1">
      <alignment horizontal="center" wrapText="1"/>
    </xf>
    <xf numFmtId="1" fontId="12" fillId="33" borderId="15" xfId="0" applyNumberFormat="1" applyFont="1" applyFill="1" applyBorder="1" applyAlignment="1">
      <alignment horizontal="right" indent="1"/>
    </xf>
    <xf numFmtId="1" fontId="23" fillId="42" borderId="15" xfId="3" applyNumberFormat="1" applyFont="1" applyFill="1" applyBorder="1" applyAlignment="1">
      <alignment horizontal="center" wrapText="1"/>
    </xf>
    <xf numFmtId="49" fontId="11" fillId="47" borderId="15" xfId="0" applyNumberFormat="1" applyFont="1" applyFill="1" applyBorder="1" applyAlignment="1">
      <alignment horizontal="left" indent="1"/>
    </xf>
    <xf numFmtId="9" fontId="19" fillId="47" borderId="16" xfId="0" applyNumberFormat="1" applyFont="1" applyFill="1" applyBorder="1" applyAlignment="1">
      <alignment horizontal="left" vertical="center"/>
    </xf>
    <xf numFmtId="1" fontId="23" fillId="42" borderId="15" xfId="4" applyNumberFormat="1" applyFont="1" applyFill="1" applyBorder="1" applyAlignment="1">
      <alignment horizontal="center" wrapText="1"/>
    </xf>
    <xf numFmtId="164" fontId="10" fillId="33" borderId="15" xfId="1" applyNumberFormat="1" applyFont="1" applyFill="1" applyBorder="1" applyAlignment="1">
      <alignment horizontal="center"/>
    </xf>
    <xf numFmtId="0" fontId="26" fillId="47" borderId="16" xfId="0" applyFont="1" applyFill="1" applyBorder="1" applyAlignment="1">
      <alignment horizontal="left" vertical="center"/>
    </xf>
    <xf numFmtId="49" fontId="11" fillId="48" borderId="15" xfId="0" applyNumberFormat="1" applyFont="1" applyFill="1" applyBorder="1" applyAlignment="1">
      <alignment horizontal="left" indent="1"/>
    </xf>
    <xf numFmtId="9" fontId="19" fillId="48" borderId="16" xfId="0" applyNumberFormat="1" applyFont="1" applyFill="1" applyBorder="1" applyAlignment="1">
      <alignment horizontal="left" vertical="center"/>
    </xf>
    <xf numFmtId="9" fontId="24" fillId="48" borderId="16" xfId="0" applyNumberFormat="1" applyFont="1" applyFill="1" applyBorder="1" applyAlignment="1">
      <alignment horizontal="left" vertical="center"/>
    </xf>
    <xf numFmtId="0" fontId="10" fillId="43" borderId="22" xfId="0" applyFont="1" applyFill="1" applyBorder="1" applyAlignment="1">
      <alignment horizontal="center" vertical="center"/>
    </xf>
    <xf numFmtId="49" fontId="11" fillId="48" borderId="23" xfId="0" applyNumberFormat="1" applyFont="1" applyFill="1" applyBorder="1" applyAlignment="1">
      <alignment horizontal="left" indent="1"/>
    </xf>
    <xf numFmtId="1" fontId="12" fillId="42" borderId="23" xfId="0" applyNumberFormat="1" applyFont="1" applyFill="1" applyBorder="1" applyAlignment="1">
      <alignment horizontal="center"/>
    </xf>
    <xf numFmtId="1" fontId="12" fillId="0" borderId="23" xfId="0" applyNumberFormat="1" applyFont="1" applyBorder="1" applyAlignment="1">
      <alignment horizontal="right" indent="1"/>
    </xf>
    <xf numFmtId="1" fontId="10" fillId="43" borderId="23" xfId="2" applyNumberFormat="1" applyFont="1" applyFill="1" applyBorder="1" applyAlignment="1" applyProtection="1">
      <alignment horizontal="center"/>
    </xf>
    <xf numFmtId="0" fontId="13" fillId="39" borderId="23" xfId="0" applyFont="1" applyFill="1" applyBorder="1" applyAlignment="1">
      <alignment horizontal="center"/>
    </xf>
    <xf numFmtId="0" fontId="0" fillId="42" borderId="23" xfId="0" applyFont="1" applyFill="1" applyBorder="1" applyAlignment="1">
      <alignment horizontal="center"/>
    </xf>
    <xf numFmtId="3" fontId="10" fillId="43" borderId="23" xfId="2" applyNumberFormat="1" applyFont="1" applyFill="1" applyBorder="1" applyAlignment="1" applyProtection="1">
      <alignment horizontal="center"/>
    </xf>
    <xf numFmtId="0" fontId="13" fillId="43" borderId="23" xfId="0" applyFont="1" applyFill="1" applyBorder="1" applyAlignment="1">
      <alignment horizontal="center"/>
    </xf>
    <xf numFmtId="0" fontId="13" fillId="39" borderId="23" xfId="2" applyFont="1" applyFill="1" applyBorder="1" applyAlignment="1" applyProtection="1">
      <alignment horizontal="center" wrapText="1"/>
    </xf>
    <xf numFmtId="0" fontId="15" fillId="39" borderId="23" xfId="0" applyFont="1" applyFill="1" applyBorder="1" applyAlignment="1">
      <alignment horizontal="center"/>
    </xf>
    <xf numFmtId="1" fontId="10" fillId="42" borderId="23" xfId="0" applyNumberFormat="1" applyFont="1" applyFill="1" applyBorder="1" applyAlignment="1">
      <alignment horizontal="center"/>
    </xf>
    <xf numFmtId="9" fontId="10" fillId="43" borderId="23" xfId="0" applyNumberFormat="1" applyFont="1" applyFill="1" applyBorder="1" applyAlignment="1">
      <alignment horizontal="center"/>
    </xf>
    <xf numFmtId="1" fontId="16" fillId="39" borderId="23" xfId="3" applyNumberFormat="1" applyFont="1" applyFill="1" applyBorder="1" applyAlignment="1">
      <alignment horizontal="center" wrapText="1"/>
    </xf>
    <xf numFmtId="2" fontId="10" fillId="43" borderId="23" xfId="0" applyNumberFormat="1" applyFont="1" applyFill="1" applyBorder="1" applyAlignment="1">
      <alignment horizontal="center"/>
    </xf>
    <xf numFmtId="1" fontId="10" fillId="43" borderId="23" xfId="0" applyNumberFormat="1" applyFont="1" applyFill="1" applyBorder="1" applyAlignment="1" applyProtection="1">
      <alignment horizontal="center"/>
    </xf>
    <xf numFmtId="1" fontId="13" fillId="43" borderId="23" xfId="0" applyNumberFormat="1" applyFont="1" applyFill="1" applyBorder="1" applyAlignment="1">
      <alignment horizontal="center"/>
    </xf>
    <xf numFmtId="164" fontId="10" fillId="43" borderId="23" xfId="1" applyNumberFormat="1" applyFont="1" applyFill="1" applyBorder="1" applyAlignment="1">
      <alignment horizontal="center"/>
    </xf>
    <xf numFmtId="1" fontId="17" fillId="39" borderId="23" xfId="0" applyNumberFormat="1" applyFont="1" applyFill="1" applyBorder="1" applyAlignment="1">
      <alignment horizontal="center"/>
    </xf>
    <xf numFmtId="164" fontId="12" fillId="0" borderId="23" xfId="0" applyNumberFormat="1" applyFont="1" applyBorder="1" applyAlignment="1">
      <alignment horizontal="center"/>
    </xf>
    <xf numFmtId="1" fontId="13" fillId="39" borderId="23" xfId="0" applyNumberFormat="1" applyFont="1" applyFill="1" applyBorder="1" applyAlignment="1">
      <alignment horizontal="center"/>
    </xf>
    <xf numFmtId="1" fontId="12" fillId="43" borderId="23" xfId="0" applyNumberFormat="1" applyFont="1" applyFill="1" applyBorder="1" applyAlignment="1">
      <alignment horizontal="center"/>
    </xf>
    <xf numFmtId="1" fontId="16" fillId="0" borderId="23" xfId="3" applyNumberFormat="1" applyFont="1" applyFill="1" applyBorder="1" applyAlignment="1">
      <alignment horizontal="center" wrapText="1"/>
    </xf>
    <xf numFmtId="1" fontId="18" fillId="37" borderId="23" xfId="0" applyNumberFormat="1" applyFont="1" applyFill="1" applyBorder="1" applyAlignment="1">
      <alignment horizontal="center"/>
    </xf>
    <xf numFmtId="9" fontId="19" fillId="38" borderId="23" xfId="0" applyNumberFormat="1" applyFont="1" applyFill="1" applyBorder="1" applyAlignment="1">
      <alignment horizontal="center"/>
    </xf>
    <xf numFmtId="9" fontId="19" fillId="48" borderId="24" xfId="0" applyNumberFormat="1" applyFont="1" applyFill="1" applyBorder="1" applyAlignment="1">
      <alignment horizontal="left" vertical="center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2" applyFont="1" applyFill="1" applyBorder="1" applyAlignment="1" applyProtection="1">
      <alignment horizontal="center" vertical="center" wrapText="1"/>
    </xf>
    <xf numFmtId="165" fontId="3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3" fillId="0" borderId="0" xfId="4" applyFont="1" applyBorder="1" applyAlignment="1">
      <alignment vertical="center"/>
    </xf>
    <xf numFmtId="1" fontId="23" fillId="0" borderId="0" xfId="4" applyNumberFormat="1" applyFont="1" applyBorder="1" applyAlignment="1">
      <alignment vertical="center"/>
    </xf>
    <xf numFmtId="2" fontId="10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 applyProtection="1">
      <alignment horizontal="center" vertical="center" wrapText="1"/>
    </xf>
    <xf numFmtId="1" fontId="13" fillId="0" borderId="0" xfId="0" applyNumberFormat="1" applyFont="1" applyBorder="1" applyAlignment="1">
      <alignment horizontal="center" vertical="center"/>
    </xf>
    <xf numFmtId="166" fontId="10" fillId="0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34" fillId="0" borderId="0" xfId="5" applyFont="1" applyFill="1" applyBorder="1" applyAlignment="1">
      <alignment horizontal="center" vertical="center"/>
    </xf>
    <xf numFmtId="1" fontId="10" fillId="0" borderId="0" xfId="2" applyNumberFormat="1" applyFont="1" applyFill="1" applyBorder="1" applyAlignment="1" applyProtection="1">
      <alignment horizontal="center" vertical="center" wrapText="1"/>
    </xf>
    <xf numFmtId="0" fontId="23" fillId="0" borderId="0" xfId="5" applyFont="1" applyBorder="1" applyAlignment="1">
      <alignment horizontal="center" vertical="center"/>
    </xf>
    <xf numFmtId="3" fontId="10" fillId="0" borderId="0" xfId="2" applyNumberFormat="1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1" fontId="3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/>
    </xf>
    <xf numFmtId="1" fontId="0" fillId="0" borderId="0" xfId="0" applyNumberFormat="1" applyBorder="1"/>
    <xf numFmtId="0" fontId="0" fillId="0" borderId="0" xfId="0" applyFill="1" applyBorder="1"/>
    <xf numFmtId="0" fontId="0" fillId="0" borderId="0" xfId="0" applyBorder="1" applyAlignment="1">
      <alignment horizontal="left"/>
    </xf>
  </cellXfs>
  <cellStyles count="56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Hyperlink" xfId="24"/>
    <cellStyle name="Hyperlink 2" xfId="25"/>
    <cellStyle name="Hyperlink 2 2" xfId="26"/>
    <cellStyle name="Акцент1 2" xfId="27"/>
    <cellStyle name="Акцент2 2" xfId="28"/>
    <cellStyle name="Акцент3 2" xfId="29"/>
    <cellStyle name="Акцент4 2" xfId="30"/>
    <cellStyle name="Акцент5 2" xfId="31"/>
    <cellStyle name="Акцент6 2" xfId="32"/>
    <cellStyle name="Ввод  2" xfId="33"/>
    <cellStyle name="Вывод 2" xfId="34"/>
    <cellStyle name="Вычисление 2" xfId="35"/>
    <cellStyle name="Заголовок 1 2" xfId="36"/>
    <cellStyle name="Заголовок 2 2" xfId="37"/>
    <cellStyle name="Заголовок 3 2" xfId="38"/>
    <cellStyle name="Заголовок 4 2" xfId="39"/>
    <cellStyle name="Итог 2" xfId="40"/>
    <cellStyle name="Контрольная ячейка 2" xfId="41"/>
    <cellStyle name="Нейтральный 2" xfId="42"/>
    <cellStyle name="Обычный" xfId="0" builtinId="0"/>
    <cellStyle name="Обычный 2" xfId="3"/>
    <cellStyle name="Обычный 2 2" xfId="43"/>
    <cellStyle name="Обычный 3" xfId="44"/>
    <cellStyle name="Обычный 4" xfId="45"/>
    <cellStyle name="Обычный 4 2" xfId="46"/>
    <cellStyle name="Обычный 6" xfId="47"/>
    <cellStyle name="Обычный 7" xfId="48"/>
    <cellStyle name="Обычный_Лист1_1" xfId="2"/>
    <cellStyle name="Обычный_Лист1_3" xfId="5"/>
    <cellStyle name="Обычный_Лист1_4" xfId="4"/>
    <cellStyle name="Плохой 2" xfId="49"/>
    <cellStyle name="Пояснение 2" xfId="50"/>
    <cellStyle name="Примечание 2" xfId="51"/>
    <cellStyle name="Примечание 3" xfId="52"/>
    <cellStyle name="Процентный" xfId="1" builtinId="5"/>
    <cellStyle name="Связанная ячейка 2" xfId="53"/>
    <cellStyle name="Текст предупреждения 2" xfId="54"/>
    <cellStyle name="Хороший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E108"/>
  <sheetViews>
    <sheetView tabSelected="1" zoomScale="55" zoomScaleNormal="55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C4" sqref="C4:Q4"/>
    </sheetView>
  </sheetViews>
  <sheetFormatPr defaultRowHeight="15" x14ac:dyDescent="0.25"/>
  <cols>
    <col min="1" max="1" width="4.85546875" style="5" customWidth="1"/>
    <col min="2" max="2" width="27.85546875" style="181" customWidth="1"/>
    <col min="3" max="3" width="9" style="182" customWidth="1"/>
    <col min="4" max="4" width="9" style="5" customWidth="1"/>
    <col min="5" max="5" width="9" style="5" hidden="1" customWidth="1"/>
    <col min="6" max="6" width="5.7109375" style="5" customWidth="1"/>
    <col min="7" max="7" width="9" style="182" customWidth="1"/>
    <col min="8" max="8" width="9" style="5" customWidth="1"/>
    <col min="9" max="9" width="9" style="5" hidden="1" customWidth="1"/>
    <col min="10" max="10" width="6.85546875" style="182" customWidth="1"/>
    <col min="11" max="11" width="8.28515625" style="5" customWidth="1"/>
    <col min="12" max="12" width="8.28515625" style="182" customWidth="1"/>
    <col min="13" max="13" width="9.85546875" style="5" hidden="1" customWidth="1"/>
    <col min="14" max="14" width="6.7109375" style="5" customWidth="1"/>
    <col min="15" max="15" width="10.42578125" style="5" customWidth="1"/>
    <col min="16" max="16" width="11.7109375" style="5" customWidth="1"/>
    <col min="17" max="17" width="5.7109375" style="5" customWidth="1"/>
    <col min="18" max="18" width="10.85546875" style="182" customWidth="1"/>
    <col min="19" max="19" width="5.85546875" style="5" customWidth="1"/>
    <col min="20" max="20" width="13.5703125" style="5" customWidth="1"/>
    <col min="21" max="21" width="11.140625" style="183" customWidth="1"/>
    <col min="22" max="22" width="13.42578125" style="5" customWidth="1"/>
    <col min="23" max="23" width="6.7109375" style="5" customWidth="1"/>
    <col min="24" max="24" width="8.85546875" style="5" customWidth="1"/>
    <col min="25" max="25" width="12.42578125" style="5" customWidth="1"/>
    <col min="26" max="26" width="6.7109375" style="5" customWidth="1"/>
    <col min="27" max="27" width="10.85546875" style="5" customWidth="1"/>
    <col min="28" max="28" width="6.7109375" style="5" customWidth="1"/>
    <col min="29" max="29" width="10.85546875" style="5" customWidth="1"/>
    <col min="30" max="30" width="13.85546875" style="5" customWidth="1"/>
    <col min="31" max="31" width="6.42578125" style="5" customWidth="1"/>
    <col min="32" max="32" width="10.28515625" style="5" customWidth="1"/>
    <col min="33" max="33" width="8.5703125" style="5" hidden="1" customWidth="1"/>
    <col min="34" max="34" width="6.85546875" style="5" customWidth="1"/>
    <col min="35" max="35" width="11.42578125" style="182" customWidth="1"/>
    <col min="36" max="36" width="6.28515625" style="5" customWidth="1"/>
    <col min="37" max="37" width="10.28515625" style="5" customWidth="1"/>
    <col min="38" max="38" width="11.7109375" style="5" customWidth="1"/>
    <col min="39" max="39" width="13.28515625" style="5" customWidth="1"/>
    <col min="40" max="40" width="6.5703125" style="5" customWidth="1"/>
    <col min="41" max="41" width="11.7109375" style="5" customWidth="1"/>
    <col min="42" max="42" width="14.7109375" style="5" customWidth="1"/>
    <col min="43" max="43" width="6.5703125" style="5" customWidth="1"/>
    <col min="44" max="45" width="14.7109375" style="5" customWidth="1"/>
    <col min="46" max="46" width="6.28515625" style="5" customWidth="1"/>
    <col min="47" max="47" width="9" style="5" customWidth="1"/>
    <col min="48" max="48" width="8.7109375" style="184" customWidth="1"/>
    <col min="49" max="49" width="9.85546875" style="5" customWidth="1"/>
    <col min="50" max="50" width="14.140625" style="185" customWidth="1"/>
    <col min="51" max="51" width="9.140625" style="5"/>
    <col min="52" max="52" width="19.85546875" style="5" customWidth="1"/>
    <col min="53" max="16384" width="9.140625" style="5"/>
  </cols>
  <sheetData>
    <row r="1" spans="1:57" ht="78.7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3"/>
      <c r="AO1" s="3"/>
      <c r="AP1" s="3"/>
      <c r="AQ1" s="3"/>
      <c r="AR1" s="3"/>
      <c r="AS1" s="3"/>
      <c r="AT1" s="3"/>
      <c r="AU1" s="3"/>
      <c r="AV1" s="3"/>
      <c r="AW1" s="3"/>
      <c r="AX1" s="4"/>
    </row>
    <row r="2" spans="1:57" ht="15" customHeight="1" x14ac:dyDescent="0.25">
      <c r="A2" s="6"/>
      <c r="B2" s="7"/>
      <c r="C2" s="8" t="s">
        <v>1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 t="s">
        <v>2</v>
      </c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1" t="s">
        <v>3</v>
      </c>
      <c r="AM2" s="11"/>
      <c r="AN2" s="11"/>
      <c r="AO2" s="11"/>
      <c r="AP2" s="11"/>
      <c r="AQ2" s="11"/>
      <c r="AR2" s="11"/>
      <c r="AS2" s="11"/>
      <c r="AT2" s="11"/>
      <c r="AU2" s="12"/>
      <c r="AV2" s="13"/>
      <c r="AW2" s="14">
        <v>17</v>
      </c>
      <c r="AX2" s="15"/>
    </row>
    <row r="3" spans="1:57" ht="23.25" customHeight="1" x14ac:dyDescent="0.25">
      <c r="A3" s="16"/>
      <c r="B3" s="7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1"/>
      <c r="AM3" s="11"/>
      <c r="AN3" s="11"/>
      <c r="AO3" s="11"/>
      <c r="AP3" s="11"/>
      <c r="AQ3" s="11"/>
      <c r="AR3" s="11"/>
      <c r="AS3" s="11"/>
      <c r="AT3" s="11"/>
      <c r="AU3" s="12"/>
      <c r="AV3" s="13"/>
      <c r="AW3" s="17"/>
      <c r="AX3" s="15"/>
    </row>
    <row r="4" spans="1:57" s="28" customFormat="1" ht="55.9" customHeight="1" x14ac:dyDescent="0.25">
      <c r="A4" s="18"/>
      <c r="B4" s="19" t="s">
        <v>4</v>
      </c>
      <c r="C4" s="20" t="s">
        <v>5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 t="s">
        <v>6</v>
      </c>
      <c r="S4" s="21"/>
      <c r="T4" s="22"/>
      <c r="U4" s="23"/>
      <c r="V4" s="22"/>
      <c r="W4" s="22"/>
      <c r="X4" s="24"/>
      <c r="Y4" s="21" t="s">
        <v>7</v>
      </c>
      <c r="Z4" s="21"/>
      <c r="AA4" s="21"/>
      <c r="AB4" s="21"/>
      <c r="AC4" s="21" t="s">
        <v>8</v>
      </c>
      <c r="AD4" s="21"/>
      <c r="AE4" s="21"/>
      <c r="AF4" s="21"/>
      <c r="AG4" s="21"/>
      <c r="AH4" s="21"/>
      <c r="AI4" s="21" t="s">
        <v>9</v>
      </c>
      <c r="AJ4" s="21"/>
      <c r="AK4" s="24"/>
      <c r="AL4" s="21" t="s">
        <v>10</v>
      </c>
      <c r="AM4" s="21"/>
      <c r="AN4" s="21"/>
      <c r="AO4" s="21"/>
      <c r="AP4" s="21"/>
      <c r="AQ4" s="21"/>
      <c r="AR4" s="21"/>
      <c r="AS4" s="21"/>
      <c r="AT4" s="21"/>
      <c r="AU4" s="25"/>
      <c r="AV4" s="26"/>
      <c r="AW4" s="17"/>
      <c r="AX4" s="27"/>
    </row>
    <row r="5" spans="1:57" s="28" customFormat="1" ht="79.900000000000006" customHeight="1" x14ac:dyDescent="0.25">
      <c r="A5" s="29" t="s">
        <v>11</v>
      </c>
      <c r="B5" s="30"/>
      <c r="C5" s="31" t="s">
        <v>12</v>
      </c>
      <c r="D5" s="31" t="s">
        <v>13</v>
      </c>
      <c r="E5" s="31"/>
      <c r="F5" s="32" t="s">
        <v>14</v>
      </c>
      <c r="G5" s="31" t="s">
        <v>15</v>
      </c>
      <c r="H5" s="31" t="s">
        <v>16</v>
      </c>
      <c r="I5" s="31"/>
      <c r="J5" s="32" t="s">
        <v>14</v>
      </c>
      <c r="K5" s="31" t="s">
        <v>17</v>
      </c>
      <c r="L5" s="31" t="s">
        <v>18</v>
      </c>
      <c r="M5" s="31"/>
      <c r="N5" s="32" t="s">
        <v>14</v>
      </c>
      <c r="O5" s="31" t="s">
        <v>19</v>
      </c>
      <c r="P5" s="31" t="s">
        <v>20</v>
      </c>
      <c r="Q5" s="32" t="s">
        <v>21</v>
      </c>
      <c r="R5" s="31" t="s">
        <v>22</v>
      </c>
      <c r="S5" s="32" t="s">
        <v>14</v>
      </c>
      <c r="T5" s="31" t="s">
        <v>23</v>
      </c>
      <c r="U5" s="33" t="s">
        <v>24</v>
      </c>
      <c r="V5" s="34" t="s">
        <v>25</v>
      </c>
      <c r="W5" s="32" t="s">
        <v>21</v>
      </c>
      <c r="X5" s="22" t="s">
        <v>26</v>
      </c>
      <c r="Y5" s="35" t="s">
        <v>27</v>
      </c>
      <c r="Z5" s="32" t="s">
        <v>21</v>
      </c>
      <c r="AA5" s="35" t="s">
        <v>28</v>
      </c>
      <c r="AB5" s="32" t="s">
        <v>21</v>
      </c>
      <c r="AC5" s="35" t="s">
        <v>29</v>
      </c>
      <c r="AD5" s="35" t="s">
        <v>30</v>
      </c>
      <c r="AE5" s="32" t="s">
        <v>14</v>
      </c>
      <c r="AF5" s="35" t="s">
        <v>31</v>
      </c>
      <c r="AG5" s="35"/>
      <c r="AH5" s="32" t="s">
        <v>32</v>
      </c>
      <c r="AI5" s="35" t="s">
        <v>33</v>
      </c>
      <c r="AJ5" s="32" t="s">
        <v>34</v>
      </c>
      <c r="AK5" s="36" t="s">
        <v>35</v>
      </c>
      <c r="AL5" s="37" t="s">
        <v>36</v>
      </c>
      <c r="AM5" s="37" t="s">
        <v>37</v>
      </c>
      <c r="AN5" s="32" t="s">
        <v>14</v>
      </c>
      <c r="AO5" s="37" t="s">
        <v>38</v>
      </c>
      <c r="AP5" s="38" t="s">
        <v>39</v>
      </c>
      <c r="AQ5" s="32" t="s">
        <v>14</v>
      </c>
      <c r="AR5" s="37" t="s">
        <v>40</v>
      </c>
      <c r="AS5" s="37" t="s">
        <v>41</v>
      </c>
      <c r="AT5" s="32" t="s">
        <v>14</v>
      </c>
      <c r="AU5" s="36" t="s">
        <v>42</v>
      </c>
      <c r="AV5" s="39" t="s">
        <v>43</v>
      </c>
      <c r="AW5" s="40" t="s">
        <v>44</v>
      </c>
      <c r="AX5" s="27"/>
    </row>
    <row r="6" spans="1:57" s="67" customFormat="1" ht="15.75" x14ac:dyDescent="0.25">
      <c r="A6" s="41">
        <v>1</v>
      </c>
      <c r="B6" s="42" t="s">
        <v>45</v>
      </c>
      <c r="C6" s="43">
        <v>62</v>
      </c>
      <c r="D6" s="44">
        <v>74</v>
      </c>
      <c r="E6" s="45"/>
      <c r="F6" s="46">
        <f t="shared" ref="F6:F69" si="0">IF(OR(D6&gt;(C6+40), ( D6&lt;(C6-0))),0,1)</f>
        <v>1</v>
      </c>
      <c r="G6" s="47">
        <v>1361</v>
      </c>
      <c r="H6" s="44">
        <v>1360</v>
      </c>
      <c r="I6" s="45"/>
      <c r="J6" s="46">
        <f t="shared" ref="J6:J69" si="1">IF(OR(H6&gt;(G6+100),H6&lt;(G6-50)),0,1)</f>
        <v>1</v>
      </c>
      <c r="K6" s="47">
        <v>47</v>
      </c>
      <c r="L6" s="44">
        <v>47</v>
      </c>
      <c r="M6" s="45"/>
      <c r="N6" s="48">
        <f t="shared" ref="N6:N69" si="2">IF(L6&lt;&gt;K6,1,1)</f>
        <v>1</v>
      </c>
      <c r="O6" s="44">
        <v>1946</v>
      </c>
      <c r="P6" s="44">
        <v>94</v>
      </c>
      <c r="Q6" s="48">
        <f t="shared" ref="Q6:Q69" si="3">IF(P6&gt;=90,2,IF(P6&gt;=70,1,0))</f>
        <v>2</v>
      </c>
      <c r="R6" s="44">
        <v>397</v>
      </c>
      <c r="S6" s="49">
        <f t="shared" ref="S6:S69" si="4">IF(R6&gt;150,1,0)</f>
        <v>1</v>
      </c>
      <c r="T6" s="50">
        <v>1677.1000000000001</v>
      </c>
      <c r="U6" s="44">
        <v>1817</v>
      </c>
      <c r="V6" s="51">
        <f t="shared" ref="V6:V69" si="5">U6/T6</f>
        <v>1.0834178045435572</v>
      </c>
      <c r="W6" s="46">
        <f t="shared" ref="W6:W69" si="6">IF(V6&gt;=80%,2,IF(V6&gt;=70%,1,0))</f>
        <v>2</v>
      </c>
      <c r="X6" s="52">
        <f t="shared" ref="X6:X69" si="7">F6+J6+N6+Q6+S6+W6</f>
        <v>8</v>
      </c>
      <c r="Y6" s="44">
        <v>100</v>
      </c>
      <c r="Z6" s="53">
        <f t="shared" ref="Z6:Z69" si="8">IF(Y6&gt;=90,2,IF(Y6&gt;=70,1,0))</f>
        <v>2</v>
      </c>
      <c r="AA6" s="44">
        <v>100</v>
      </c>
      <c r="AB6" s="53">
        <f t="shared" ref="AB6:AB69" si="9">IF(AA6&gt;=75,2,IF(AA6&gt;=50,1,0))</f>
        <v>2</v>
      </c>
      <c r="AC6" s="44">
        <v>52175</v>
      </c>
      <c r="AD6" s="54">
        <f t="shared" ref="AD6:AD69" si="10">AC6/H6/13</f>
        <v>2.9510746606334846</v>
      </c>
      <c r="AE6" s="48">
        <f t="shared" ref="AE6:AE69" si="11">IF(AD6&gt;1.36,1,0)</f>
        <v>1</v>
      </c>
      <c r="AF6" s="44">
        <v>12658</v>
      </c>
      <c r="AG6" s="55"/>
      <c r="AH6" s="46">
        <f t="shared" ref="AH6:AH69" si="12">IF(AF6&gt;H6*3,1,0)</f>
        <v>1</v>
      </c>
      <c r="AI6" s="44">
        <v>77</v>
      </c>
      <c r="AJ6" s="53">
        <f t="shared" ref="AJ6:AJ69" si="13">IF(AI6&gt;=75,1,0)</f>
        <v>1</v>
      </c>
      <c r="AK6" s="56">
        <f t="shared" ref="AK6:AK69" si="14">Z6+AB6+AE6+AH6+AJ6</f>
        <v>7</v>
      </c>
      <c r="AL6" s="44">
        <v>5545</v>
      </c>
      <c r="AM6" s="57">
        <f t="shared" ref="AM6:AM62" si="15">AL6/H6</f>
        <v>4.0772058823529411</v>
      </c>
      <c r="AN6" s="58">
        <f t="shared" ref="AN6:AN69" si="16">IF(AM6&gt;3.9,1,0)</f>
        <v>1</v>
      </c>
      <c r="AO6" s="44">
        <v>11114</v>
      </c>
      <c r="AP6" s="59">
        <f t="shared" ref="AP6:AP69" si="17">AO6/H6</f>
        <v>8.1720588235294116</v>
      </c>
      <c r="AQ6" s="60">
        <f t="shared" ref="AQ6:AQ69" si="18">IF(AP6&gt;3.9,1,0)</f>
        <v>1</v>
      </c>
      <c r="AR6" s="44">
        <v>2955</v>
      </c>
      <c r="AS6" s="61">
        <f t="shared" ref="AS6:AS18" si="19">AR6/D6</f>
        <v>39.932432432432435</v>
      </c>
      <c r="AT6" s="53">
        <f t="shared" ref="AT6:AT69" si="20">IF(AS6&gt;29,1,0)</f>
        <v>1</v>
      </c>
      <c r="AU6" s="62">
        <f t="shared" ref="AU6:AU69" si="21">AN6+AQ6+AT6</f>
        <v>3</v>
      </c>
      <c r="AV6" s="63">
        <f t="shared" ref="AV6:AV69" si="22">X6+AK6+AU6</f>
        <v>18</v>
      </c>
      <c r="AW6" s="64">
        <f t="shared" ref="AW6:AW69" si="23">AV6/18</f>
        <v>1</v>
      </c>
      <c r="AX6" s="65" t="s">
        <v>46</v>
      </c>
      <c r="AY6" s="66"/>
      <c r="AZ6" s="66"/>
      <c r="BA6" s="66"/>
      <c r="BB6" s="66"/>
      <c r="BC6" s="66"/>
      <c r="BD6" s="66"/>
      <c r="BE6" s="66"/>
    </row>
    <row r="7" spans="1:57" s="77" customFormat="1" ht="15.75" x14ac:dyDescent="0.25">
      <c r="A7" s="68">
        <f t="shared" ref="A7:A70" si="24">A6+1</f>
        <v>2</v>
      </c>
      <c r="B7" s="42" t="s">
        <v>47</v>
      </c>
      <c r="C7" s="43">
        <v>63</v>
      </c>
      <c r="D7" s="44">
        <v>72</v>
      </c>
      <c r="E7" s="69"/>
      <c r="F7" s="46">
        <f t="shared" si="0"/>
        <v>1</v>
      </c>
      <c r="G7" s="47">
        <v>1228</v>
      </c>
      <c r="H7" s="44">
        <v>1217</v>
      </c>
      <c r="I7" s="69"/>
      <c r="J7" s="46">
        <f t="shared" si="1"/>
        <v>1</v>
      </c>
      <c r="K7" s="47">
        <v>42</v>
      </c>
      <c r="L7" s="44">
        <v>42</v>
      </c>
      <c r="M7" s="69"/>
      <c r="N7" s="48">
        <f t="shared" si="2"/>
        <v>1</v>
      </c>
      <c r="O7" s="44">
        <v>2252</v>
      </c>
      <c r="P7" s="44">
        <v>100</v>
      </c>
      <c r="Q7" s="48">
        <f t="shared" si="3"/>
        <v>2</v>
      </c>
      <c r="R7" s="44">
        <v>374</v>
      </c>
      <c r="S7" s="49">
        <f t="shared" si="4"/>
        <v>1</v>
      </c>
      <c r="T7" s="50">
        <v>1521.4499999999998</v>
      </c>
      <c r="U7" s="44">
        <v>1503</v>
      </c>
      <c r="V7" s="70">
        <f t="shared" si="5"/>
        <v>0.98787341023365882</v>
      </c>
      <c r="W7" s="46">
        <f t="shared" si="6"/>
        <v>2</v>
      </c>
      <c r="X7" s="71">
        <f t="shared" si="7"/>
        <v>8</v>
      </c>
      <c r="Y7" s="44">
        <v>99</v>
      </c>
      <c r="Z7" s="53">
        <f t="shared" si="8"/>
        <v>2</v>
      </c>
      <c r="AA7" s="44">
        <v>96</v>
      </c>
      <c r="AB7" s="53">
        <f t="shared" si="9"/>
        <v>2</v>
      </c>
      <c r="AC7" s="44">
        <v>46031</v>
      </c>
      <c r="AD7" s="72">
        <f t="shared" si="10"/>
        <v>2.9094873901776119</v>
      </c>
      <c r="AE7" s="48">
        <f t="shared" si="11"/>
        <v>1</v>
      </c>
      <c r="AF7" s="44">
        <v>21120</v>
      </c>
      <c r="AG7" s="73"/>
      <c r="AH7" s="46">
        <f t="shared" si="12"/>
        <v>1</v>
      </c>
      <c r="AI7" s="44">
        <v>95</v>
      </c>
      <c r="AJ7" s="53">
        <f t="shared" si="13"/>
        <v>1</v>
      </c>
      <c r="AK7" s="74">
        <f t="shared" si="14"/>
        <v>7</v>
      </c>
      <c r="AL7" s="44">
        <v>12074</v>
      </c>
      <c r="AM7" s="75">
        <f t="shared" si="15"/>
        <v>9.9211175020542317</v>
      </c>
      <c r="AN7" s="58">
        <f t="shared" si="16"/>
        <v>1</v>
      </c>
      <c r="AO7" s="44">
        <v>7631</v>
      </c>
      <c r="AP7" s="59">
        <f t="shared" si="17"/>
        <v>6.2703368940016437</v>
      </c>
      <c r="AQ7" s="60">
        <f t="shared" si="18"/>
        <v>1</v>
      </c>
      <c r="AR7" s="44">
        <v>5224</v>
      </c>
      <c r="AS7" s="76">
        <f t="shared" si="19"/>
        <v>72.555555555555557</v>
      </c>
      <c r="AT7" s="53">
        <f t="shared" si="20"/>
        <v>1</v>
      </c>
      <c r="AU7" s="62">
        <f t="shared" si="21"/>
        <v>3</v>
      </c>
      <c r="AV7" s="63">
        <f t="shared" si="22"/>
        <v>18</v>
      </c>
      <c r="AW7" s="64">
        <f t="shared" si="23"/>
        <v>1</v>
      </c>
      <c r="AX7" s="65" t="s">
        <v>48</v>
      </c>
    </row>
    <row r="8" spans="1:57" s="81" customFormat="1" ht="15.75" x14ac:dyDescent="0.25">
      <c r="A8" s="68">
        <f t="shared" si="24"/>
        <v>3</v>
      </c>
      <c r="B8" s="42" t="s">
        <v>49</v>
      </c>
      <c r="C8" s="43">
        <v>51</v>
      </c>
      <c r="D8" s="44">
        <v>53</v>
      </c>
      <c r="E8" s="78"/>
      <c r="F8" s="46">
        <f t="shared" si="0"/>
        <v>1</v>
      </c>
      <c r="G8" s="47">
        <v>913</v>
      </c>
      <c r="H8" s="44">
        <v>911</v>
      </c>
      <c r="I8" s="79"/>
      <c r="J8" s="46">
        <f t="shared" si="1"/>
        <v>1</v>
      </c>
      <c r="K8" s="47">
        <v>33</v>
      </c>
      <c r="L8" s="44">
        <v>33</v>
      </c>
      <c r="M8" s="71"/>
      <c r="N8" s="48">
        <f t="shared" si="2"/>
        <v>1</v>
      </c>
      <c r="O8" s="44">
        <v>1055</v>
      </c>
      <c r="P8" s="44">
        <v>100</v>
      </c>
      <c r="Q8" s="48">
        <f t="shared" si="3"/>
        <v>2</v>
      </c>
      <c r="R8" s="44">
        <v>219</v>
      </c>
      <c r="S8" s="49">
        <f t="shared" si="4"/>
        <v>1</v>
      </c>
      <c r="T8" s="50">
        <v>1218.8999999999999</v>
      </c>
      <c r="U8" s="44">
        <v>1179</v>
      </c>
      <c r="V8" s="70">
        <f t="shared" si="5"/>
        <v>0.96726556731479219</v>
      </c>
      <c r="W8" s="46">
        <f t="shared" si="6"/>
        <v>2</v>
      </c>
      <c r="X8" s="71">
        <f t="shared" si="7"/>
        <v>8</v>
      </c>
      <c r="Y8" s="44">
        <v>98</v>
      </c>
      <c r="Z8" s="53">
        <f t="shared" si="8"/>
        <v>2</v>
      </c>
      <c r="AA8" s="44">
        <v>98</v>
      </c>
      <c r="AB8" s="53">
        <f t="shared" si="9"/>
        <v>2</v>
      </c>
      <c r="AC8" s="44">
        <v>40562</v>
      </c>
      <c r="AD8" s="72">
        <f t="shared" si="10"/>
        <v>3.424976779532213</v>
      </c>
      <c r="AE8" s="48">
        <f t="shared" si="11"/>
        <v>1</v>
      </c>
      <c r="AF8" s="44">
        <v>12475</v>
      </c>
      <c r="AG8" s="80"/>
      <c r="AH8" s="46">
        <f t="shared" si="12"/>
        <v>1</v>
      </c>
      <c r="AI8" s="44">
        <v>99</v>
      </c>
      <c r="AJ8" s="53">
        <f t="shared" si="13"/>
        <v>1</v>
      </c>
      <c r="AK8" s="74">
        <f t="shared" si="14"/>
        <v>7</v>
      </c>
      <c r="AL8" s="44">
        <v>8271</v>
      </c>
      <c r="AM8" s="75">
        <f t="shared" si="15"/>
        <v>9.0790340285400664</v>
      </c>
      <c r="AN8" s="58">
        <f t="shared" si="16"/>
        <v>1</v>
      </c>
      <c r="AO8" s="44">
        <v>7611</v>
      </c>
      <c r="AP8" s="59">
        <f t="shared" si="17"/>
        <v>8.3545554335894625</v>
      </c>
      <c r="AQ8" s="60">
        <f t="shared" si="18"/>
        <v>1</v>
      </c>
      <c r="AR8" s="44">
        <v>2322</v>
      </c>
      <c r="AS8" s="76">
        <f t="shared" si="19"/>
        <v>43.811320754716981</v>
      </c>
      <c r="AT8" s="53">
        <f t="shared" si="20"/>
        <v>1</v>
      </c>
      <c r="AU8" s="62">
        <f t="shared" si="21"/>
        <v>3</v>
      </c>
      <c r="AV8" s="63">
        <f t="shared" si="22"/>
        <v>18</v>
      </c>
      <c r="AW8" s="64">
        <f t="shared" si="23"/>
        <v>1</v>
      </c>
      <c r="AX8" s="65" t="s">
        <v>50</v>
      </c>
    </row>
    <row r="9" spans="1:57" s="77" customFormat="1" ht="15.75" x14ac:dyDescent="0.25">
      <c r="A9" s="68">
        <f t="shared" si="24"/>
        <v>4</v>
      </c>
      <c r="B9" s="42" t="s">
        <v>51</v>
      </c>
      <c r="C9" s="43">
        <v>72</v>
      </c>
      <c r="D9" s="44">
        <v>81</v>
      </c>
      <c r="E9" s="82"/>
      <c r="F9" s="46">
        <f t="shared" si="0"/>
        <v>1</v>
      </c>
      <c r="G9" s="47">
        <v>1447</v>
      </c>
      <c r="H9" s="44">
        <v>1442</v>
      </c>
      <c r="I9" s="83"/>
      <c r="J9" s="46">
        <f t="shared" si="1"/>
        <v>1</v>
      </c>
      <c r="K9" s="47">
        <v>45</v>
      </c>
      <c r="L9" s="44">
        <v>45</v>
      </c>
      <c r="M9" s="83"/>
      <c r="N9" s="48">
        <f t="shared" si="2"/>
        <v>1</v>
      </c>
      <c r="O9" s="44">
        <v>1589</v>
      </c>
      <c r="P9" s="44">
        <v>100</v>
      </c>
      <c r="Q9" s="48">
        <f t="shared" si="3"/>
        <v>2</v>
      </c>
      <c r="R9" s="44">
        <v>368</v>
      </c>
      <c r="S9" s="49">
        <f t="shared" si="4"/>
        <v>1</v>
      </c>
      <c r="T9" s="50">
        <v>1663.2</v>
      </c>
      <c r="U9" s="44">
        <v>1850</v>
      </c>
      <c r="V9" s="70">
        <f t="shared" si="5"/>
        <v>1.1123136123136124</v>
      </c>
      <c r="W9" s="46">
        <f t="shared" si="6"/>
        <v>2</v>
      </c>
      <c r="X9" s="71">
        <f t="shared" si="7"/>
        <v>8</v>
      </c>
      <c r="Y9" s="44">
        <v>97</v>
      </c>
      <c r="Z9" s="53">
        <f t="shared" si="8"/>
        <v>2</v>
      </c>
      <c r="AA9" s="44">
        <v>92</v>
      </c>
      <c r="AB9" s="53">
        <f t="shared" si="9"/>
        <v>2</v>
      </c>
      <c r="AC9" s="44">
        <v>58017</v>
      </c>
      <c r="AD9" s="72">
        <f t="shared" si="10"/>
        <v>3.0949002453856824</v>
      </c>
      <c r="AE9" s="48">
        <f t="shared" si="11"/>
        <v>1</v>
      </c>
      <c r="AF9" s="44">
        <v>21598</v>
      </c>
      <c r="AG9" s="83"/>
      <c r="AH9" s="46">
        <f t="shared" si="12"/>
        <v>1</v>
      </c>
      <c r="AI9" s="44">
        <v>99</v>
      </c>
      <c r="AJ9" s="53">
        <f t="shared" si="13"/>
        <v>1</v>
      </c>
      <c r="AK9" s="74">
        <f t="shared" si="14"/>
        <v>7</v>
      </c>
      <c r="AL9" s="44">
        <v>16811</v>
      </c>
      <c r="AM9" s="75">
        <f t="shared" si="15"/>
        <v>11.658113730929266</v>
      </c>
      <c r="AN9" s="58">
        <f t="shared" si="16"/>
        <v>1</v>
      </c>
      <c r="AO9" s="44">
        <v>8867</v>
      </c>
      <c r="AP9" s="59">
        <f t="shared" si="17"/>
        <v>6.1490984743411925</v>
      </c>
      <c r="AQ9" s="60">
        <f t="shared" si="18"/>
        <v>1</v>
      </c>
      <c r="AR9" s="44">
        <v>3075</v>
      </c>
      <c r="AS9" s="76">
        <f t="shared" si="19"/>
        <v>37.962962962962962</v>
      </c>
      <c r="AT9" s="53">
        <f t="shared" si="20"/>
        <v>1</v>
      </c>
      <c r="AU9" s="62">
        <f t="shared" si="21"/>
        <v>3</v>
      </c>
      <c r="AV9" s="63">
        <f t="shared" si="22"/>
        <v>18</v>
      </c>
      <c r="AW9" s="64">
        <f t="shared" si="23"/>
        <v>1</v>
      </c>
      <c r="AX9" s="65" t="s">
        <v>52</v>
      </c>
      <c r="AY9" s="81"/>
      <c r="AZ9" s="81"/>
      <c r="BA9" s="81"/>
      <c r="BB9" s="81"/>
      <c r="BC9" s="81"/>
      <c r="BD9" s="81"/>
      <c r="BE9" s="81"/>
    </row>
    <row r="10" spans="1:57" s="77" customFormat="1" ht="15.75" x14ac:dyDescent="0.25">
      <c r="A10" s="68">
        <f t="shared" si="24"/>
        <v>5</v>
      </c>
      <c r="B10" s="42" t="s">
        <v>53</v>
      </c>
      <c r="C10" s="43">
        <v>52</v>
      </c>
      <c r="D10" s="44">
        <v>57</v>
      </c>
      <c r="E10" s="69"/>
      <c r="F10" s="46">
        <f t="shared" si="0"/>
        <v>1</v>
      </c>
      <c r="G10" s="47">
        <v>1265</v>
      </c>
      <c r="H10" s="44">
        <v>1285</v>
      </c>
      <c r="I10" s="69"/>
      <c r="J10" s="46">
        <f t="shared" si="1"/>
        <v>1</v>
      </c>
      <c r="K10" s="47">
        <v>40</v>
      </c>
      <c r="L10" s="44">
        <v>40</v>
      </c>
      <c r="M10" s="69"/>
      <c r="N10" s="48">
        <f t="shared" si="2"/>
        <v>1</v>
      </c>
      <c r="O10" s="44">
        <v>1634</v>
      </c>
      <c r="P10" s="44">
        <v>100</v>
      </c>
      <c r="Q10" s="48">
        <f t="shared" si="3"/>
        <v>2</v>
      </c>
      <c r="R10" s="44">
        <v>177</v>
      </c>
      <c r="S10" s="49">
        <f t="shared" si="4"/>
        <v>1</v>
      </c>
      <c r="T10" s="50">
        <v>1237.6000000000001</v>
      </c>
      <c r="U10" s="44">
        <v>1357</v>
      </c>
      <c r="V10" s="70">
        <f t="shared" si="5"/>
        <v>1.0964770523594052</v>
      </c>
      <c r="W10" s="46">
        <f t="shared" si="6"/>
        <v>2</v>
      </c>
      <c r="X10" s="71">
        <f t="shared" si="7"/>
        <v>8</v>
      </c>
      <c r="Y10" s="44">
        <v>100</v>
      </c>
      <c r="Z10" s="53">
        <f t="shared" si="8"/>
        <v>2</v>
      </c>
      <c r="AA10" s="44">
        <v>100</v>
      </c>
      <c r="AB10" s="53">
        <f t="shared" si="9"/>
        <v>2</v>
      </c>
      <c r="AC10" s="44">
        <v>54590</v>
      </c>
      <c r="AD10" s="72">
        <f t="shared" si="10"/>
        <v>3.2678838671056569</v>
      </c>
      <c r="AE10" s="48">
        <f t="shared" si="11"/>
        <v>1</v>
      </c>
      <c r="AF10" s="44">
        <v>20193</v>
      </c>
      <c r="AG10" s="73"/>
      <c r="AH10" s="46">
        <f t="shared" si="12"/>
        <v>1</v>
      </c>
      <c r="AI10" s="44">
        <v>100</v>
      </c>
      <c r="AJ10" s="53">
        <f t="shared" si="13"/>
        <v>1</v>
      </c>
      <c r="AK10" s="74">
        <f t="shared" si="14"/>
        <v>7</v>
      </c>
      <c r="AL10" s="44">
        <v>9218</v>
      </c>
      <c r="AM10" s="75">
        <f t="shared" si="15"/>
        <v>7.1735408560311287</v>
      </c>
      <c r="AN10" s="58">
        <f t="shared" si="16"/>
        <v>1</v>
      </c>
      <c r="AO10" s="44">
        <v>5511</v>
      </c>
      <c r="AP10" s="59">
        <f t="shared" si="17"/>
        <v>4.2887159533073929</v>
      </c>
      <c r="AQ10" s="60">
        <f t="shared" si="18"/>
        <v>1</v>
      </c>
      <c r="AR10" s="44">
        <v>2114</v>
      </c>
      <c r="AS10" s="76">
        <f t="shared" si="19"/>
        <v>37.087719298245617</v>
      </c>
      <c r="AT10" s="53">
        <f t="shared" si="20"/>
        <v>1</v>
      </c>
      <c r="AU10" s="62">
        <f t="shared" si="21"/>
        <v>3</v>
      </c>
      <c r="AV10" s="63">
        <f t="shared" si="22"/>
        <v>18</v>
      </c>
      <c r="AW10" s="64">
        <f t="shared" si="23"/>
        <v>1</v>
      </c>
      <c r="AX10" s="65" t="s">
        <v>54</v>
      </c>
      <c r="AY10" s="81"/>
      <c r="AZ10" s="81"/>
      <c r="BA10" s="81"/>
      <c r="BB10" s="81"/>
      <c r="BC10" s="81"/>
      <c r="BD10" s="81"/>
      <c r="BE10" s="81"/>
    </row>
    <row r="11" spans="1:57" s="77" customFormat="1" ht="15.75" x14ac:dyDescent="0.25">
      <c r="A11" s="68">
        <f t="shared" si="24"/>
        <v>6</v>
      </c>
      <c r="B11" s="42" t="s">
        <v>55</v>
      </c>
      <c r="C11" s="43">
        <v>74</v>
      </c>
      <c r="D11" s="44">
        <v>93</v>
      </c>
      <c r="E11" s="84"/>
      <c r="F11" s="46">
        <f t="shared" si="0"/>
        <v>1</v>
      </c>
      <c r="G11" s="47">
        <v>1772</v>
      </c>
      <c r="H11" s="44">
        <v>1778</v>
      </c>
      <c r="I11" s="85"/>
      <c r="J11" s="46">
        <f t="shared" si="1"/>
        <v>1</v>
      </c>
      <c r="K11" s="47">
        <v>64</v>
      </c>
      <c r="L11" s="44">
        <v>64</v>
      </c>
      <c r="M11" s="71"/>
      <c r="N11" s="48">
        <f t="shared" si="2"/>
        <v>1</v>
      </c>
      <c r="O11" s="44">
        <v>2903</v>
      </c>
      <c r="P11" s="44">
        <v>100</v>
      </c>
      <c r="Q11" s="48">
        <f t="shared" si="3"/>
        <v>2</v>
      </c>
      <c r="R11" s="44">
        <v>436</v>
      </c>
      <c r="S11" s="49">
        <f t="shared" si="4"/>
        <v>1</v>
      </c>
      <c r="T11" s="86">
        <v>2187.44</v>
      </c>
      <c r="U11" s="44">
        <v>2161</v>
      </c>
      <c r="V11" s="70">
        <f t="shared" si="5"/>
        <v>0.98791281132282482</v>
      </c>
      <c r="W11" s="46">
        <f t="shared" si="6"/>
        <v>2</v>
      </c>
      <c r="X11" s="71">
        <f t="shared" si="7"/>
        <v>8</v>
      </c>
      <c r="Y11" s="44">
        <v>99</v>
      </c>
      <c r="Z11" s="53">
        <f t="shared" si="8"/>
        <v>2</v>
      </c>
      <c r="AA11" s="44">
        <v>96</v>
      </c>
      <c r="AB11" s="53">
        <f t="shared" si="9"/>
        <v>2</v>
      </c>
      <c r="AC11" s="44">
        <v>60039</v>
      </c>
      <c r="AD11" s="72">
        <f t="shared" si="10"/>
        <v>2.5975166565717749</v>
      </c>
      <c r="AE11" s="48">
        <f t="shared" si="11"/>
        <v>1</v>
      </c>
      <c r="AF11" s="44">
        <v>23067</v>
      </c>
      <c r="AG11" s="73"/>
      <c r="AH11" s="46">
        <f t="shared" si="12"/>
        <v>1</v>
      </c>
      <c r="AI11" s="44">
        <v>89</v>
      </c>
      <c r="AJ11" s="53">
        <f t="shared" si="13"/>
        <v>1</v>
      </c>
      <c r="AK11" s="74">
        <f t="shared" si="14"/>
        <v>7</v>
      </c>
      <c r="AL11" s="44">
        <v>17831</v>
      </c>
      <c r="AM11" s="75">
        <f t="shared" si="15"/>
        <v>10.028683914510687</v>
      </c>
      <c r="AN11" s="58">
        <f t="shared" si="16"/>
        <v>1</v>
      </c>
      <c r="AO11" s="44">
        <v>11650</v>
      </c>
      <c r="AP11" s="59">
        <f t="shared" si="17"/>
        <v>6.5523059617547803</v>
      </c>
      <c r="AQ11" s="60">
        <f t="shared" si="18"/>
        <v>1</v>
      </c>
      <c r="AR11" s="44">
        <v>3785</v>
      </c>
      <c r="AS11" s="76">
        <f t="shared" si="19"/>
        <v>40.698924731182792</v>
      </c>
      <c r="AT11" s="53">
        <f t="shared" si="20"/>
        <v>1</v>
      </c>
      <c r="AU11" s="62">
        <f t="shared" si="21"/>
        <v>3</v>
      </c>
      <c r="AV11" s="63">
        <f t="shared" si="22"/>
        <v>18</v>
      </c>
      <c r="AW11" s="64">
        <f t="shared" si="23"/>
        <v>1</v>
      </c>
      <c r="AX11" s="65" t="s">
        <v>56</v>
      </c>
      <c r="AY11" s="81"/>
      <c r="AZ11" s="81"/>
      <c r="BA11" s="81"/>
      <c r="BB11" s="81"/>
      <c r="BC11" s="81"/>
      <c r="BD11" s="81"/>
      <c r="BE11" s="81"/>
    </row>
    <row r="12" spans="1:57" s="77" customFormat="1" ht="15.75" x14ac:dyDescent="0.25">
      <c r="A12" s="68">
        <f t="shared" si="24"/>
        <v>7</v>
      </c>
      <c r="B12" s="42" t="s">
        <v>57</v>
      </c>
      <c r="C12" s="43">
        <v>62</v>
      </c>
      <c r="D12" s="44">
        <v>69</v>
      </c>
      <c r="E12" s="78"/>
      <c r="F12" s="46">
        <f t="shared" si="0"/>
        <v>1</v>
      </c>
      <c r="G12" s="47">
        <v>948</v>
      </c>
      <c r="H12" s="44">
        <v>953</v>
      </c>
      <c r="I12" s="79"/>
      <c r="J12" s="46">
        <f t="shared" si="1"/>
        <v>1</v>
      </c>
      <c r="K12" s="47">
        <v>37</v>
      </c>
      <c r="L12" s="44">
        <v>37</v>
      </c>
      <c r="M12" s="71"/>
      <c r="N12" s="48">
        <f t="shared" si="2"/>
        <v>1</v>
      </c>
      <c r="O12" s="44">
        <v>1549</v>
      </c>
      <c r="P12" s="44">
        <v>97</v>
      </c>
      <c r="Q12" s="48">
        <f t="shared" si="3"/>
        <v>2</v>
      </c>
      <c r="R12" s="44">
        <v>180</v>
      </c>
      <c r="S12" s="49">
        <f t="shared" si="4"/>
        <v>1</v>
      </c>
      <c r="T12" s="50">
        <v>1419.8</v>
      </c>
      <c r="U12" s="44">
        <v>1337</v>
      </c>
      <c r="V12" s="70">
        <f t="shared" si="5"/>
        <v>0.9416819270319764</v>
      </c>
      <c r="W12" s="46">
        <f t="shared" si="6"/>
        <v>2</v>
      </c>
      <c r="X12" s="71">
        <f t="shared" si="7"/>
        <v>8</v>
      </c>
      <c r="Y12" s="44">
        <v>99</v>
      </c>
      <c r="Z12" s="53">
        <f t="shared" si="8"/>
        <v>2</v>
      </c>
      <c r="AA12" s="44">
        <v>91</v>
      </c>
      <c r="AB12" s="53">
        <f t="shared" si="9"/>
        <v>2</v>
      </c>
      <c r="AC12" s="44">
        <v>51713</v>
      </c>
      <c r="AD12" s="72">
        <f t="shared" si="10"/>
        <v>4.1741060618290415</v>
      </c>
      <c r="AE12" s="48">
        <f t="shared" si="11"/>
        <v>1</v>
      </c>
      <c r="AF12" s="44">
        <v>11678</v>
      </c>
      <c r="AG12" s="80"/>
      <c r="AH12" s="46">
        <f t="shared" si="12"/>
        <v>1</v>
      </c>
      <c r="AI12" s="44">
        <v>99</v>
      </c>
      <c r="AJ12" s="53">
        <f t="shared" si="13"/>
        <v>1</v>
      </c>
      <c r="AK12" s="74">
        <f t="shared" si="14"/>
        <v>7</v>
      </c>
      <c r="AL12" s="44">
        <v>9770</v>
      </c>
      <c r="AM12" s="75">
        <f t="shared" si="15"/>
        <v>10.25183630640084</v>
      </c>
      <c r="AN12" s="58">
        <f t="shared" si="16"/>
        <v>1</v>
      </c>
      <c r="AO12" s="44">
        <v>4795</v>
      </c>
      <c r="AP12" s="59">
        <f t="shared" si="17"/>
        <v>5.031479538300105</v>
      </c>
      <c r="AQ12" s="60">
        <f t="shared" si="18"/>
        <v>1</v>
      </c>
      <c r="AR12" s="44">
        <v>2121</v>
      </c>
      <c r="AS12" s="76">
        <f t="shared" si="19"/>
        <v>30.739130434782609</v>
      </c>
      <c r="AT12" s="53">
        <f t="shared" si="20"/>
        <v>1</v>
      </c>
      <c r="AU12" s="62">
        <f t="shared" si="21"/>
        <v>3</v>
      </c>
      <c r="AV12" s="63">
        <f t="shared" si="22"/>
        <v>18</v>
      </c>
      <c r="AW12" s="64">
        <f t="shared" si="23"/>
        <v>1</v>
      </c>
      <c r="AX12" s="65" t="s">
        <v>58</v>
      </c>
      <c r="AY12" s="81"/>
      <c r="AZ12" s="81"/>
      <c r="BA12" s="81"/>
      <c r="BB12" s="81"/>
      <c r="BC12" s="81"/>
      <c r="BD12" s="81"/>
      <c r="BE12" s="81"/>
    </row>
    <row r="13" spans="1:57" s="77" customFormat="1" ht="15.75" x14ac:dyDescent="0.25">
      <c r="A13" s="68">
        <f t="shared" si="24"/>
        <v>8</v>
      </c>
      <c r="B13" s="42" t="s">
        <v>59</v>
      </c>
      <c r="C13" s="43">
        <v>69</v>
      </c>
      <c r="D13" s="44">
        <v>79</v>
      </c>
      <c r="E13" s="78"/>
      <c r="F13" s="46">
        <f t="shared" si="0"/>
        <v>1</v>
      </c>
      <c r="G13" s="47">
        <v>1484</v>
      </c>
      <c r="H13" s="44">
        <v>1461</v>
      </c>
      <c r="I13" s="79"/>
      <c r="J13" s="46">
        <f t="shared" si="1"/>
        <v>1</v>
      </c>
      <c r="K13" s="47">
        <v>50</v>
      </c>
      <c r="L13" s="44">
        <v>50</v>
      </c>
      <c r="M13" s="71"/>
      <c r="N13" s="48">
        <f t="shared" si="2"/>
        <v>1</v>
      </c>
      <c r="O13" s="44">
        <v>1462</v>
      </c>
      <c r="P13" s="44">
        <v>100</v>
      </c>
      <c r="Q13" s="48">
        <f t="shared" si="3"/>
        <v>2</v>
      </c>
      <c r="R13" s="44">
        <v>904</v>
      </c>
      <c r="S13" s="49">
        <f t="shared" si="4"/>
        <v>1</v>
      </c>
      <c r="T13" s="50">
        <v>1485.5700000000002</v>
      </c>
      <c r="U13" s="44">
        <v>1601</v>
      </c>
      <c r="V13" s="70">
        <f t="shared" si="5"/>
        <v>1.0777008151753198</v>
      </c>
      <c r="W13" s="46">
        <f t="shared" si="6"/>
        <v>2</v>
      </c>
      <c r="X13" s="71">
        <f t="shared" si="7"/>
        <v>8</v>
      </c>
      <c r="Y13" s="44">
        <v>99</v>
      </c>
      <c r="Z13" s="53">
        <f t="shared" si="8"/>
        <v>2</v>
      </c>
      <c r="AA13" s="44">
        <v>98</v>
      </c>
      <c r="AB13" s="53">
        <f t="shared" si="9"/>
        <v>2</v>
      </c>
      <c r="AC13" s="44">
        <v>54450</v>
      </c>
      <c r="AD13" s="72">
        <f t="shared" si="10"/>
        <v>2.8668456799873638</v>
      </c>
      <c r="AE13" s="48">
        <f t="shared" si="11"/>
        <v>1</v>
      </c>
      <c r="AF13" s="44">
        <v>17782</v>
      </c>
      <c r="AG13" s="80"/>
      <c r="AH13" s="46">
        <f t="shared" si="12"/>
        <v>1</v>
      </c>
      <c r="AI13" s="44">
        <v>94</v>
      </c>
      <c r="AJ13" s="53">
        <f t="shared" si="13"/>
        <v>1</v>
      </c>
      <c r="AK13" s="74">
        <f t="shared" si="14"/>
        <v>7</v>
      </c>
      <c r="AL13" s="44">
        <v>7087</v>
      </c>
      <c r="AM13" s="75">
        <f t="shared" si="15"/>
        <v>4.8507871321013001</v>
      </c>
      <c r="AN13" s="58">
        <f t="shared" si="16"/>
        <v>1</v>
      </c>
      <c r="AO13" s="44">
        <v>9793</v>
      </c>
      <c r="AP13" s="59">
        <f t="shared" si="17"/>
        <v>6.7029431895961666</v>
      </c>
      <c r="AQ13" s="60">
        <f t="shared" si="18"/>
        <v>1</v>
      </c>
      <c r="AR13" s="44">
        <v>3612</v>
      </c>
      <c r="AS13" s="76">
        <f t="shared" si="19"/>
        <v>45.721518987341774</v>
      </c>
      <c r="AT13" s="53">
        <f t="shared" si="20"/>
        <v>1</v>
      </c>
      <c r="AU13" s="62">
        <f t="shared" si="21"/>
        <v>3</v>
      </c>
      <c r="AV13" s="63">
        <f t="shared" si="22"/>
        <v>18</v>
      </c>
      <c r="AW13" s="64">
        <f t="shared" si="23"/>
        <v>1</v>
      </c>
      <c r="AX13" s="65" t="s">
        <v>60</v>
      </c>
      <c r="AY13" s="81"/>
      <c r="AZ13" s="81"/>
      <c r="BA13" s="81"/>
      <c r="BB13" s="81"/>
      <c r="BC13" s="81"/>
      <c r="BD13" s="81"/>
      <c r="BE13" s="81"/>
    </row>
    <row r="14" spans="1:57" s="77" customFormat="1" ht="15.75" x14ac:dyDescent="0.25">
      <c r="A14" s="68">
        <f t="shared" si="24"/>
        <v>9</v>
      </c>
      <c r="B14" s="42" t="s">
        <v>61</v>
      </c>
      <c r="C14" s="43">
        <v>94</v>
      </c>
      <c r="D14" s="44">
        <v>109</v>
      </c>
      <c r="E14" s="69"/>
      <c r="F14" s="46">
        <f t="shared" si="0"/>
        <v>1</v>
      </c>
      <c r="G14" s="47">
        <v>1900</v>
      </c>
      <c r="H14" s="44">
        <v>1900</v>
      </c>
      <c r="I14" s="69"/>
      <c r="J14" s="46">
        <f t="shared" si="1"/>
        <v>1</v>
      </c>
      <c r="K14" s="47">
        <v>66</v>
      </c>
      <c r="L14" s="44">
        <v>66</v>
      </c>
      <c r="M14" s="69"/>
      <c r="N14" s="48">
        <f t="shared" si="2"/>
        <v>1</v>
      </c>
      <c r="O14" s="44">
        <v>3077</v>
      </c>
      <c r="P14" s="44">
        <v>100</v>
      </c>
      <c r="Q14" s="48">
        <f t="shared" si="3"/>
        <v>2</v>
      </c>
      <c r="R14" s="44">
        <v>364</v>
      </c>
      <c r="S14" s="49">
        <f t="shared" si="4"/>
        <v>1</v>
      </c>
      <c r="T14" s="50">
        <v>2295.48</v>
      </c>
      <c r="U14" s="44">
        <v>2536</v>
      </c>
      <c r="V14" s="70">
        <f t="shared" si="5"/>
        <v>1.1047798281840835</v>
      </c>
      <c r="W14" s="46">
        <f t="shared" si="6"/>
        <v>2</v>
      </c>
      <c r="X14" s="71">
        <f t="shared" si="7"/>
        <v>8</v>
      </c>
      <c r="Y14" s="44">
        <v>99</v>
      </c>
      <c r="Z14" s="53">
        <f t="shared" si="8"/>
        <v>2</v>
      </c>
      <c r="AA14" s="44">
        <v>99</v>
      </c>
      <c r="AB14" s="53">
        <f t="shared" si="9"/>
        <v>2</v>
      </c>
      <c r="AC14" s="44">
        <v>74978</v>
      </c>
      <c r="AD14" s="72">
        <f t="shared" si="10"/>
        <v>3.0355465587044534</v>
      </c>
      <c r="AE14" s="48">
        <f t="shared" si="11"/>
        <v>1</v>
      </c>
      <c r="AF14" s="44">
        <v>23006</v>
      </c>
      <c r="AG14" s="73"/>
      <c r="AH14" s="46">
        <f t="shared" si="12"/>
        <v>1</v>
      </c>
      <c r="AI14" s="44">
        <v>100</v>
      </c>
      <c r="AJ14" s="53">
        <f t="shared" si="13"/>
        <v>1</v>
      </c>
      <c r="AK14" s="74">
        <f t="shared" si="14"/>
        <v>7</v>
      </c>
      <c r="AL14" s="44">
        <v>39495</v>
      </c>
      <c r="AM14" s="75">
        <f t="shared" si="15"/>
        <v>20.786842105263158</v>
      </c>
      <c r="AN14" s="58">
        <f t="shared" si="16"/>
        <v>1</v>
      </c>
      <c r="AO14" s="44">
        <v>13324</v>
      </c>
      <c r="AP14" s="59">
        <f t="shared" si="17"/>
        <v>7.0126315789473681</v>
      </c>
      <c r="AQ14" s="60">
        <f t="shared" si="18"/>
        <v>1</v>
      </c>
      <c r="AR14" s="44">
        <v>4568</v>
      </c>
      <c r="AS14" s="76">
        <f t="shared" si="19"/>
        <v>41.908256880733944</v>
      </c>
      <c r="AT14" s="53">
        <f t="shared" si="20"/>
        <v>1</v>
      </c>
      <c r="AU14" s="62">
        <f t="shared" si="21"/>
        <v>3</v>
      </c>
      <c r="AV14" s="63">
        <f t="shared" si="22"/>
        <v>18</v>
      </c>
      <c r="AW14" s="64">
        <f t="shared" si="23"/>
        <v>1</v>
      </c>
      <c r="AX14" s="65" t="s">
        <v>62</v>
      </c>
      <c r="AY14" s="81"/>
      <c r="AZ14" s="81"/>
      <c r="BA14" s="81"/>
      <c r="BB14" s="81"/>
      <c r="BC14" s="81"/>
      <c r="BD14" s="81"/>
      <c r="BE14" s="81"/>
    </row>
    <row r="15" spans="1:57" s="77" customFormat="1" ht="15.75" x14ac:dyDescent="0.25">
      <c r="A15" s="68">
        <f t="shared" si="24"/>
        <v>10</v>
      </c>
      <c r="B15" s="42" t="s">
        <v>63</v>
      </c>
      <c r="C15" s="43">
        <v>35</v>
      </c>
      <c r="D15" s="44">
        <v>41</v>
      </c>
      <c r="E15" s="69"/>
      <c r="F15" s="46">
        <f t="shared" si="0"/>
        <v>1</v>
      </c>
      <c r="G15" s="47">
        <v>885</v>
      </c>
      <c r="H15" s="44">
        <v>885</v>
      </c>
      <c r="I15" s="69"/>
      <c r="J15" s="46">
        <f t="shared" si="1"/>
        <v>1</v>
      </c>
      <c r="K15" s="47">
        <v>31</v>
      </c>
      <c r="L15" s="44">
        <v>31</v>
      </c>
      <c r="M15" s="69"/>
      <c r="N15" s="48">
        <f t="shared" si="2"/>
        <v>1</v>
      </c>
      <c r="O15" s="44">
        <v>967</v>
      </c>
      <c r="P15" s="44">
        <v>100</v>
      </c>
      <c r="Q15" s="48">
        <f t="shared" si="3"/>
        <v>2</v>
      </c>
      <c r="R15" s="44">
        <v>257</v>
      </c>
      <c r="S15" s="49">
        <f t="shared" si="4"/>
        <v>1</v>
      </c>
      <c r="T15" s="50">
        <v>1048.95</v>
      </c>
      <c r="U15" s="44">
        <v>973</v>
      </c>
      <c r="V15" s="70">
        <f t="shared" si="5"/>
        <v>0.92759426092759423</v>
      </c>
      <c r="W15" s="46">
        <f t="shared" si="6"/>
        <v>2</v>
      </c>
      <c r="X15" s="71">
        <f t="shared" si="7"/>
        <v>8</v>
      </c>
      <c r="Y15" s="44">
        <v>100</v>
      </c>
      <c r="Z15" s="53">
        <f t="shared" si="8"/>
        <v>2</v>
      </c>
      <c r="AA15" s="44">
        <v>100</v>
      </c>
      <c r="AB15" s="53">
        <f t="shared" si="9"/>
        <v>2</v>
      </c>
      <c r="AC15" s="44">
        <v>37460</v>
      </c>
      <c r="AD15" s="72">
        <f t="shared" si="10"/>
        <v>3.2559756627553238</v>
      </c>
      <c r="AE15" s="48">
        <f t="shared" si="11"/>
        <v>1</v>
      </c>
      <c r="AF15" s="44">
        <v>12332</v>
      </c>
      <c r="AG15" s="73"/>
      <c r="AH15" s="46">
        <f t="shared" si="12"/>
        <v>1</v>
      </c>
      <c r="AI15" s="44">
        <v>100</v>
      </c>
      <c r="AJ15" s="53">
        <f t="shared" si="13"/>
        <v>1</v>
      </c>
      <c r="AK15" s="74">
        <f t="shared" si="14"/>
        <v>7</v>
      </c>
      <c r="AL15" s="44">
        <v>5174</v>
      </c>
      <c r="AM15" s="75">
        <f t="shared" si="15"/>
        <v>5.8463276836158196</v>
      </c>
      <c r="AN15" s="58">
        <f t="shared" si="16"/>
        <v>1</v>
      </c>
      <c r="AO15" s="44">
        <v>6312</v>
      </c>
      <c r="AP15" s="59">
        <f t="shared" si="17"/>
        <v>7.1322033898305088</v>
      </c>
      <c r="AQ15" s="60">
        <f t="shared" si="18"/>
        <v>1</v>
      </c>
      <c r="AR15" s="44">
        <v>3057</v>
      </c>
      <c r="AS15" s="76">
        <f t="shared" si="19"/>
        <v>74.560975609756099</v>
      </c>
      <c r="AT15" s="53">
        <f t="shared" si="20"/>
        <v>1</v>
      </c>
      <c r="AU15" s="62">
        <f t="shared" si="21"/>
        <v>3</v>
      </c>
      <c r="AV15" s="63">
        <f t="shared" si="22"/>
        <v>18</v>
      </c>
      <c r="AW15" s="64">
        <f t="shared" si="23"/>
        <v>1</v>
      </c>
      <c r="AX15" s="65" t="s">
        <v>64</v>
      </c>
      <c r="AY15" s="81"/>
      <c r="AZ15" s="81"/>
      <c r="BA15" s="81"/>
      <c r="BB15" s="81"/>
      <c r="BC15" s="81"/>
      <c r="BD15" s="81"/>
      <c r="BE15" s="81"/>
    </row>
    <row r="16" spans="1:57" s="81" customFormat="1" ht="15.75" x14ac:dyDescent="0.25">
      <c r="A16" s="68">
        <f t="shared" si="24"/>
        <v>11</v>
      </c>
      <c r="B16" s="42" t="s">
        <v>65</v>
      </c>
      <c r="C16" s="43">
        <v>90</v>
      </c>
      <c r="D16" s="44">
        <v>114</v>
      </c>
      <c r="E16" s="87"/>
      <c r="F16" s="46">
        <f t="shared" si="0"/>
        <v>1</v>
      </c>
      <c r="G16" s="47">
        <v>2284</v>
      </c>
      <c r="H16" s="44">
        <v>2326</v>
      </c>
      <c r="I16" s="85"/>
      <c r="J16" s="46">
        <f t="shared" si="1"/>
        <v>1</v>
      </c>
      <c r="K16" s="47">
        <v>68</v>
      </c>
      <c r="L16" s="44">
        <v>68</v>
      </c>
      <c r="M16" s="83"/>
      <c r="N16" s="48">
        <f t="shared" si="2"/>
        <v>1</v>
      </c>
      <c r="O16" s="44">
        <v>3059</v>
      </c>
      <c r="P16" s="44">
        <v>97</v>
      </c>
      <c r="Q16" s="48">
        <f t="shared" si="3"/>
        <v>2</v>
      </c>
      <c r="R16" s="44">
        <v>323</v>
      </c>
      <c r="S16" s="49">
        <f t="shared" si="4"/>
        <v>1</v>
      </c>
      <c r="T16" s="86">
        <v>2333.6999999999998</v>
      </c>
      <c r="U16" s="44">
        <v>2138</v>
      </c>
      <c r="V16" s="70">
        <f t="shared" si="5"/>
        <v>0.9161417491537045</v>
      </c>
      <c r="W16" s="46">
        <f t="shared" si="6"/>
        <v>2</v>
      </c>
      <c r="X16" s="71">
        <f t="shared" si="7"/>
        <v>8</v>
      </c>
      <c r="Y16" s="44">
        <v>100</v>
      </c>
      <c r="Z16" s="53">
        <f t="shared" si="8"/>
        <v>2</v>
      </c>
      <c r="AA16" s="44">
        <v>96</v>
      </c>
      <c r="AB16" s="53">
        <f t="shared" si="9"/>
        <v>2</v>
      </c>
      <c r="AC16" s="44">
        <v>91316</v>
      </c>
      <c r="AD16" s="72">
        <f t="shared" si="10"/>
        <v>3.019908724121966</v>
      </c>
      <c r="AE16" s="48">
        <f t="shared" si="11"/>
        <v>1</v>
      </c>
      <c r="AF16" s="44">
        <v>33389</v>
      </c>
      <c r="AG16" s="73"/>
      <c r="AH16" s="46">
        <f t="shared" si="12"/>
        <v>1</v>
      </c>
      <c r="AI16" s="44">
        <v>97</v>
      </c>
      <c r="AJ16" s="53">
        <f t="shared" si="13"/>
        <v>1</v>
      </c>
      <c r="AK16" s="74">
        <f t="shared" si="14"/>
        <v>7</v>
      </c>
      <c r="AL16" s="44">
        <v>10662</v>
      </c>
      <c r="AM16" s="75">
        <f t="shared" si="15"/>
        <v>4.5838349097162512</v>
      </c>
      <c r="AN16" s="58">
        <f t="shared" si="16"/>
        <v>1</v>
      </c>
      <c r="AO16" s="44">
        <v>12373</v>
      </c>
      <c r="AP16" s="59">
        <f t="shared" si="17"/>
        <v>5.3194325021496134</v>
      </c>
      <c r="AQ16" s="60">
        <f t="shared" si="18"/>
        <v>1</v>
      </c>
      <c r="AR16" s="44">
        <v>4488</v>
      </c>
      <c r="AS16" s="76">
        <f t="shared" si="19"/>
        <v>39.368421052631582</v>
      </c>
      <c r="AT16" s="53">
        <f t="shared" si="20"/>
        <v>1</v>
      </c>
      <c r="AU16" s="62">
        <f t="shared" si="21"/>
        <v>3</v>
      </c>
      <c r="AV16" s="63">
        <f t="shared" si="22"/>
        <v>18</v>
      </c>
      <c r="AW16" s="64">
        <f t="shared" si="23"/>
        <v>1</v>
      </c>
      <c r="AX16" s="65" t="s">
        <v>66</v>
      </c>
    </row>
    <row r="17" spans="1:57" s="81" customFormat="1" ht="15.75" x14ac:dyDescent="0.25">
      <c r="A17" s="68">
        <f t="shared" si="24"/>
        <v>12</v>
      </c>
      <c r="B17" s="42" t="s">
        <v>67</v>
      </c>
      <c r="C17" s="43">
        <v>56</v>
      </c>
      <c r="D17" s="44">
        <v>63</v>
      </c>
      <c r="E17" s="88"/>
      <c r="F17" s="46">
        <f t="shared" si="0"/>
        <v>1</v>
      </c>
      <c r="G17" s="47">
        <v>1133</v>
      </c>
      <c r="H17" s="44">
        <v>1146</v>
      </c>
      <c r="I17" s="88"/>
      <c r="J17" s="46">
        <f t="shared" si="1"/>
        <v>1</v>
      </c>
      <c r="K17" s="47">
        <v>47</v>
      </c>
      <c r="L17" s="44">
        <v>47</v>
      </c>
      <c r="M17" s="71"/>
      <c r="N17" s="48">
        <f t="shared" si="2"/>
        <v>1</v>
      </c>
      <c r="O17" s="44">
        <v>1538</v>
      </c>
      <c r="P17" s="44">
        <v>100</v>
      </c>
      <c r="Q17" s="48">
        <f t="shared" si="3"/>
        <v>2</v>
      </c>
      <c r="R17" s="44">
        <v>311</v>
      </c>
      <c r="S17" s="49">
        <f t="shared" si="4"/>
        <v>1</v>
      </c>
      <c r="T17" s="89">
        <v>1625.12</v>
      </c>
      <c r="U17" s="44">
        <v>1439</v>
      </c>
      <c r="V17" s="70">
        <f t="shared" si="5"/>
        <v>0.88547307275770415</v>
      </c>
      <c r="W17" s="46">
        <f t="shared" si="6"/>
        <v>2</v>
      </c>
      <c r="X17" s="71">
        <f t="shared" si="7"/>
        <v>8</v>
      </c>
      <c r="Y17" s="44">
        <v>100</v>
      </c>
      <c r="Z17" s="53">
        <f t="shared" si="8"/>
        <v>2</v>
      </c>
      <c r="AA17" s="44">
        <v>99</v>
      </c>
      <c r="AB17" s="53">
        <f t="shared" si="9"/>
        <v>2</v>
      </c>
      <c r="AC17" s="44">
        <v>36641</v>
      </c>
      <c r="AD17" s="72">
        <f t="shared" si="10"/>
        <v>2.4594576453215198</v>
      </c>
      <c r="AE17" s="48">
        <f t="shared" si="11"/>
        <v>1</v>
      </c>
      <c r="AF17" s="44">
        <v>15670</v>
      </c>
      <c r="AG17" s="80"/>
      <c r="AH17" s="46">
        <f t="shared" si="12"/>
        <v>1</v>
      </c>
      <c r="AI17" s="44">
        <v>98</v>
      </c>
      <c r="AJ17" s="53">
        <f t="shared" si="13"/>
        <v>1</v>
      </c>
      <c r="AK17" s="74">
        <f t="shared" si="14"/>
        <v>7</v>
      </c>
      <c r="AL17" s="44">
        <v>7886</v>
      </c>
      <c r="AM17" s="75">
        <f t="shared" si="15"/>
        <v>6.8813263525305413</v>
      </c>
      <c r="AN17" s="58">
        <f t="shared" si="16"/>
        <v>1</v>
      </c>
      <c r="AO17" s="44">
        <v>7069</v>
      </c>
      <c r="AP17" s="59">
        <f t="shared" si="17"/>
        <v>6.168411867364747</v>
      </c>
      <c r="AQ17" s="60">
        <f t="shared" si="18"/>
        <v>1</v>
      </c>
      <c r="AR17" s="44">
        <v>3122</v>
      </c>
      <c r="AS17" s="76">
        <f t="shared" si="19"/>
        <v>49.555555555555557</v>
      </c>
      <c r="AT17" s="53">
        <f t="shared" si="20"/>
        <v>1</v>
      </c>
      <c r="AU17" s="62">
        <f t="shared" si="21"/>
        <v>3</v>
      </c>
      <c r="AV17" s="63">
        <f t="shared" si="22"/>
        <v>18</v>
      </c>
      <c r="AW17" s="64">
        <f t="shared" si="23"/>
        <v>1</v>
      </c>
      <c r="AX17" s="90" t="s">
        <v>68</v>
      </c>
    </row>
    <row r="18" spans="1:57" s="91" customFormat="1" ht="15.75" x14ac:dyDescent="0.25">
      <c r="A18" s="68">
        <f t="shared" si="24"/>
        <v>13</v>
      </c>
      <c r="B18" s="42" t="s">
        <v>69</v>
      </c>
      <c r="C18" s="43">
        <v>95</v>
      </c>
      <c r="D18" s="44">
        <v>109</v>
      </c>
      <c r="E18" s="78"/>
      <c r="F18" s="46">
        <f t="shared" si="0"/>
        <v>1</v>
      </c>
      <c r="G18" s="47">
        <v>2220</v>
      </c>
      <c r="H18" s="44">
        <v>2224</v>
      </c>
      <c r="I18" s="79"/>
      <c r="J18" s="46">
        <f t="shared" si="1"/>
        <v>1</v>
      </c>
      <c r="K18" s="47">
        <v>79</v>
      </c>
      <c r="L18" s="44">
        <v>79</v>
      </c>
      <c r="M18" s="71"/>
      <c r="N18" s="48">
        <f t="shared" si="2"/>
        <v>1</v>
      </c>
      <c r="O18" s="44">
        <v>2634</v>
      </c>
      <c r="P18" s="44">
        <v>99</v>
      </c>
      <c r="Q18" s="48">
        <f t="shared" si="3"/>
        <v>2</v>
      </c>
      <c r="R18" s="44">
        <v>389</v>
      </c>
      <c r="S18" s="49">
        <f t="shared" si="4"/>
        <v>1</v>
      </c>
      <c r="T18" s="50">
        <v>2406.35</v>
      </c>
      <c r="U18" s="44">
        <v>2437</v>
      </c>
      <c r="V18" s="70">
        <f t="shared" si="5"/>
        <v>1.012737133002265</v>
      </c>
      <c r="W18" s="46">
        <f t="shared" si="6"/>
        <v>2</v>
      </c>
      <c r="X18" s="71">
        <f t="shared" si="7"/>
        <v>8</v>
      </c>
      <c r="Y18" s="44">
        <v>98</v>
      </c>
      <c r="Z18" s="53">
        <f t="shared" si="8"/>
        <v>2</v>
      </c>
      <c r="AA18" s="44">
        <v>92</v>
      </c>
      <c r="AB18" s="53">
        <f t="shared" si="9"/>
        <v>2</v>
      </c>
      <c r="AC18" s="44">
        <v>83630</v>
      </c>
      <c r="AD18" s="72">
        <f t="shared" si="10"/>
        <v>2.8925705589374653</v>
      </c>
      <c r="AE18" s="48">
        <f t="shared" si="11"/>
        <v>1</v>
      </c>
      <c r="AF18" s="44">
        <v>26995</v>
      </c>
      <c r="AG18" s="80"/>
      <c r="AH18" s="46">
        <f t="shared" si="12"/>
        <v>1</v>
      </c>
      <c r="AI18" s="44">
        <v>99</v>
      </c>
      <c r="AJ18" s="53">
        <f t="shared" si="13"/>
        <v>1</v>
      </c>
      <c r="AK18" s="74">
        <f t="shared" si="14"/>
        <v>7</v>
      </c>
      <c r="AL18" s="44">
        <v>10664</v>
      </c>
      <c r="AM18" s="75">
        <f t="shared" si="15"/>
        <v>4.7949640287769784</v>
      </c>
      <c r="AN18" s="58">
        <f t="shared" si="16"/>
        <v>1</v>
      </c>
      <c r="AO18" s="44">
        <v>13561</v>
      </c>
      <c r="AP18" s="59">
        <f t="shared" si="17"/>
        <v>6.0975719424460433</v>
      </c>
      <c r="AQ18" s="60">
        <f t="shared" si="18"/>
        <v>1</v>
      </c>
      <c r="AR18" s="44">
        <v>5882</v>
      </c>
      <c r="AS18" s="76">
        <f t="shared" si="19"/>
        <v>53.963302752293579</v>
      </c>
      <c r="AT18" s="53">
        <f t="shared" si="20"/>
        <v>1</v>
      </c>
      <c r="AU18" s="62">
        <f t="shared" si="21"/>
        <v>3</v>
      </c>
      <c r="AV18" s="63">
        <f t="shared" si="22"/>
        <v>18</v>
      </c>
      <c r="AW18" s="64">
        <f t="shared" si="23"/>
        <v>1</v>
      </c>
      <c r="AX18" s="90" t="s">
        <v>70</v>
      </c>
      <c r="AY18" s="81"/>
      <c r="AZ18" s="81"/>
      <c r="BA18" s="81"/>
      <c r="BB18" s="81"/>
      <c r="BC18" s="81"/>
      <c r="BD18" s="81"/>
      <c r="BE18" s="81"/>
    </row>
    <row r="19" spans="1:57" s="81" customFormat="1" ht="15.75" x14ac:dyDescent="0.25">
      <c r="A19" s="68">
        <f t="shared" si="24"/>
        <v>14</v>
      </c>
      <c r="B19" s="42" t="s">
        <v>71</v>
      </c>
      <c r="C19" s="43">
        <v>44</v>
      </c>
      <c r="D19" s="44">
        <v>60</v>
      </c>
      <c r="E19" s="69"/>
      <c r="F19" s="46">
        <f t="shared" si="0"/>
        <v>1</v>
      </c>
      <c r="G19" s="47">
        <v>987</v>
      </c>
      <c r="H19" s="44">
        <v>994</v>
      </c>
      <c r="I19" s="69"/>
      <c r="J19" s="46">
        <f t="shared" si="1"/>
        <v>1</v>
      </c>
      <c r="K19" s="47">
        <v>36</v>
      </c>
      <c r="L19" s="44">
        <v>36</v>
      </c>
      <c r="M19" s="69"/>
      <c r="N19" s="48">
        <f t="shared" si="2"/>
        <v>1</v>
      </c>
      <c r="O19" s="44">
        <v>1589</v>
      </c>
      <c r="P19" s="44">
        <v>100</v>
      </c>
      <c r="Q19" s="48">
        <f t="shared" si="3"/>
        <v>2</v>
      </c>
      <c r="R19" s="44">
        <v>226</v>
      </c>
      <c r="S19" s="49">
        <f t="shared" si="4"/>
        <v>1</v>
      </c>
      <c r="T19" s="50">
        <v>792</v>
      </c>
      <c r="U19" s="44">
        <v>1135</v>
      </c>
      <c r="V19" s="70">
        <f t="shared" si="5"/>
        <v>1.4330808080808082</v>
      </c>
      <c r="W19" s="46">
        <f t="shared" si="6"/>
        <v>2</v>
      </c>
      <c r="X19" s="71">
        <f t="shared" si="7"/>
        <v>8</v>
      </c>
      <c r="Y19" s="44">
        <v>99</v>
      </c>
      <c r="Z19" s="53">
        <f t="shared" si="8"/>
        <v>2</v>
      </c>
      <c r="AA19" s="44">
        <v>99</v>
      </c>
      <c r="AB19" s="53">
        <f t="shared" si="9"/>
        <v>2</v>
      </c>
      <c r="AC19" s="44">
        <v>33461</v>
      </c>
      <c r="AD19" s="72">
        <f t="shared" si="10"/>
        <v>2.5894598359387091</v>
      </c>
      <c r="AE19" s="48">
        <f t="shared" si="11"/>
        <v>1</v>
      </c>
      <c r="AF19" s="44">
        <v>11160</v>
      </c>
      <c r="AG19" s="73"/>
      <c r="AH19" s="46">
        <f t="shared" si="12"/>
        <v>1</v>
      </c>
      <c r="AI19" s="44">
        <v>100</v>
      </c>
      <c r="AJ19" s="53">
        <f t="shared" si="13"/>
        <v>1</v>
      </c>
      <c r="AK19" s="74">
        <f t="shared" si="14"/>
        <v>7</v>
      </c>
      <c r="AL19" s="44">
        <v>8378</v>
      </c>
      <c r="AM19" s="75">
        <f t="shared" si="15"/>
        <v>8.4285714285714288</v>
      </c>
      <c r="AN19" s="58">
        <f t="shared" si="16"/>
        <v>1</v>
      </c>
      <c r="AO19" s="44">
        <v>9029</v>
      </c>
      <c r="AP19" s="59">
        <f t="shared" si="17"/>
        <v>9.0835010060362169</v>
      </c>
      <c r="AQ19" s="60">
        <f t="shared" si="18"/>
        <v>1</v>
      </c>
      <c r="AR19" s="44">
        <v>1757</v>
      </c>
      <c r="AS19" s="76">
        <v>30</v>
      </c>
      <c r="AT19" s="53">
        <f t="shared" si="20"/>
        <v>1</v>
      </c>
      <c r="AU19" s="62">
        <f t="shared" si="21"/>
        <v>3</v>
      </c>
      <c r="AV19" s="63">
        <f t="shared" si="22"/>
        <v>18</v>
      </c>
      <c r="AW19" s="64">
        <f t="shared" si="23"/>
        <v>1</v>
      </c>
      <c r="AX19" s="90" t="s">
        <v>72</v>
      </c>
    </row>
    <row r="20" spans="1:57" s="81" customFormat="1" ht="15.75" x14ac:dyDescent="0.25">
      <c r="A20" s="68">
        <f t="shared" si="24"/>
        <v>15</v>
      </c>
      <c r="B20" s="42" t="s">
        <v>73</v>
      </c>
      <c r="C20" s="43">
        <v>105</v>
      </c>
      <c r="D20" s="44">
        <v>121</v>
      </c>
      <c r="E20" s="88"/>
      <c r="F20" s="46">
        <f t="shared" si="0"/>
        <v>1</v>
      </c>
      <c r="G20" s="47">
        <v>3049</v>
      </c>
      <c r="H20" s="44">
        <v>3055</v>
      </c>
      <c r="I20" s="88"/>
      <c r="J20" s="46">
        <f t="shared" si="1"/>
        <v>1</v>
      </c>
      <c r="K20" s="47">
        <v>89</v>
      </c>
      <c r="L20" s="44">
        <v>89</v>
      </c>
      <c r="M20" s="71"/>
      <c r="N20" s="48">
        <f t="shared" si="2"/>
        <v>1</v>
      </c>
      <c r="O20" s="44">
        <v>5015</v>
      </c>
      <c r="P20" s="44">
        <v>99</v>
      </c>
      <c r="Q20" s="48">
        <f t="shared" si="3"/>
        <v>2</v>
      </c>
      <c r="R20" s="44">
        <v>305</v>
      </c>
      <c r="S20" s="49">
        <f t="shared" si="4"/>
        <v>1</v>
      </c>
      <c r="T20" s="89">
        <v>2601.9</v>
      </c>
      <c r="U20" s="44">
        <v>2690</v>
      </c>
      <c r="V20" s="70">
        <f t="shared" si="5"/>
        <v>1.0338598716322687</v>
      </c>
      <c r="W20" s="46">
        <f t="shared" si="6"/>
        <v>2</v>
      </c>
      <c r="X20" s="71">
        <f t="shared" si="7"/>
        <v>8</v>
      </c>
      <c r="Y20" s="44">
        <v>100</v>
      </c>
      <c r="Z20" s="53">
        <f t="shared" si="8"/>
        <v>2</v>
      </c>
      <c r="AA20" s="44">
        <v>100</v>
      </c>
      <c r="AB20" s="53">
        <f t="shared" si="9"/>
        <v>2</v>
      </c>
      <c r="AC20" s="44">
        <v>129652</v>
      </c>
      <c r="AD20" s="72">
        <f t="shared" si="10"/>
        <v>3.2645599899282383</v>
      </c>
      <c r="AE20" s="48">
        <f t="shared" si="11"/>
        <v>1</v>
      </c>
      <c r="AF20" s="44">
        <v>34034</v>
      </c>
      <c r="AG20" s="80"/>
      <c r="AH20" s="46">
        <f t="shared" si="12"/>
        <v>1</v>
      </c>
      <c r="AI20" s="44">
        <v>98</v>
      </c>
      <c r="AJ20" s="53">
        <f t="shared" si="13"/>
        <v>1</v>
      </c>
      <c r="AK20" s="74">
        <f t="shared" si="14"/>
        <v>7</v>
      </c>
      <c r="AL20" s="44">
        <v>12952</v>
      </c>
      <c r="AM20" s="75">
        <f t="shared" si="15"/>
        <v>4.2396072013093287</v>
      </c>
      <c r="AN20" s="58">
        <f t="shared" si="16"/>
        <v>1</v>
      </c>
      <c r="AO20" s="44">
        <v>14220</v>
      </c>
      <c r="AP20" s="59">
        <f t="shared" si="17"/>
        <v>4.6546644844517182</v>
      </c>
      <c r="AQ20" s="60">
        <f t="shared" si="18"/>
        <v>1</v>
      </c>
      <c r="AR20" s="44">
        <v>5395</v>
      </c>
      <c r="AS20" s="76">
        <f t="shared" ref="AS20:AS33" si="25">AR20/D20</f>
        <v>44.586776859504134</v>
      </c>
      <c r="AT20" s="53">
        <f t="shared" si="20"/>
        <v>1</v>
      </c>
      <c r="AU20" s="62">
        <f t="shared" si="21"/>
        <v>3</v>
      </c>
      <c r="AV20" s="63">
        <f t="shared" si="22"/>
        <v>18</v>
      </c>
      <c r="AW20" s="64">
        <f t="shared" si="23"/>
        <v>1</v>
      </c>
      <c r="AX20" s="90" t="s">
        <v>74</v>
      </c>
    </row>
    <row r="21" spans="1:57" s="81" customFormat="1" ht="15.75" x14ac:dyDescent="0.25">
      <c r="A21" s="68">
        <f t="shared" si="24"/>
        <v>16</v>
      </c>
      <c r="B21" s="42" t="s">
        <v>75</v>
      </c>
      <c r="C21" s="43">
        <v>75</v>
      </c>
      <c r="D21" s="44">
        <v>89</v>
      </c>
      <c r="E21" s="87"/>
      <c r="F21" s="46">
        <f t="shared" si="0"/>
        <v>1</v>
      </c>
      <c r="G21" s="47">
        <v>1694</v>
      </c>
      <c r="H21" s="44">
        <v>1709</v>
      </c>
      <c r="I21" s="85"/>
      <c r="J21" s="46">
        <f t="shared" si="1"/>
        <v>1</v>
      </c>
      <c r="K21" s="47">
        <v>58</v>
      </c>
      <c r="L21" s="44">
        <v>58</v>
      </c>
      <c r="M21" s="71"/>
      <c r="N21" s="48">
        <f t="shared" si="2"/>
        <v>1</v>
      </c>
      <c r="O21" s="44">
        <v>2668</v>
      </c>
      <c r="P21" s="44">
        <v>100</v>
      </c>
      <c r="Q21" s="48">
        <f t="shared" si="3"/>
        <v>2</v>
      </c>
      <c r="R21" s="44">
        <v>347</v>
      </c>
      <c r="S21" s="49">
        <f t="shared" si="4"/>
        <v>1</v>
      </c>
      <c r="T21" s="50">
        <v>1925.2500000000002</v>
      </c>
      <c r="U21" s="44">
        <v>1869</v>
      </c>
      <c r="V21" s="70">
        <f t="shared" si="5"/>
        <v>0.97078301519283194</v>
      </c>
      <c r="W21" s="46">
        <f t="shared" si="6"/>
        <v>2</v>
      </c>
      <c r="X21" s="71">
        <f t="shared" si="7"/>
        <v>8</v>
      </c>
      <c r="Y21" s="44">
        <v>98</v>
      </c>
      <c r="Z21" s="53">
        <f t="shared" si="8"/>
        <v>2</v>
      </c>
      <c r="AA21" s="44">
        <v>99</v>
      </c>
      <c r="AB21" s="53">
        <f t="shared" si="9"/>
        <v>2</v>
      </c>
      <c r="AC21" s="44">
        <v>63258</v>
      </c>
      <c r="AD21" s="72">
        <f t="shared" si="10"/>
        <v>2.8472791105909891</v>
      </c>
      <c r="AE21" s="48">
        <f t="shared" si="11"/>
        <v>1</v>
      </c>
      <c r="AF21" s="44">
        <v>21151</v>
      </c>
      <c r="AG21" s="73"/>
      <c r="AH21" s="46">
        <f t="shared" si="12"/>
        <v>1</v>
      </c>
      <c r="AI21" s="44">
        <v>99</v>
      </c>
      <c r="AJ21" s="53">
        <f t="shared" si="13"/>
        <v>1</v>
      </c>
      <c r="AK21" s="74">
        <f t="shared" si="14"/>
        <v>7</v>
      </c>
      <c r="AL21" s="44">
        <v>13760</v>
      </c>
      <c r="AM21" s="75">
        <f t="shared" si="15"/>
        <v>8.0514921006436513</v>
      </c>
      <c r="AN21" s="58">
        <f t="shared" si="16"/>
        <v>1</v>
      </c>
      <c r="AO21" s="44">
        <v>10647</v>
      </c>
      <c r="AP21" s="59">
        <f t="shared" si="17"/>
        <v>6.2299590403744878</v>
      </c>
      <c r="AQ21" s="60">
        <f t="shared" si="18"/>
        <v>1</v>
      </c>
      <c r="AR21" s="44">
        <v>4333</v>
      </c>
      <c r="AS21" s="76">
        <f t="shared" si="25"/>
        <v>48.685393258426963</v>
      </c>
      <c r="AT21" s="53">
        <f t="shared" si="20"/>
        <v>1</v>
      </c>
      <c r="AU21" s="62">
        <f t="shared" si="21"/>
        <v>3</v>
      </c>
      <c r="AV21" s="63">
        <f t="shared" si="22"/>
        <v>18</v>
      </c>
      <c r="AW21" s="64">
        <f t="shared" si="23"/>
        <v>1</v>
      </c>
      <c r="AX21" s="90" t="s">
        <v>76</v>
      </c>
    </row>
    <row r="22" spans="1:57" s="81" customFormat="1" ht="15.75" x14ac:dyDescent="0.25">
      <c r="A22" s="68">
        <f t="shared" si="24"/>
        <v>17</v>
      </c>
      <c r="B22" s="42" t="s">
        <v>77</v>
      </c>
      <c r="C22" s="43">
        <v>67</v>
      </c>
      <c r="D22" s="44">
        <v>81</v>
      </c>
      <c r="E22" s="88"/>
      <c r="F22" s="46">
        <f t="shared" si="0"/>
        <v>1</v>
      </c>
      <c r="G22" s="47">
        <v>1611</v>
      </c>
      <c r="H22" s="44">
        <v>1617</v>
      </c>
      <c r="I22" s="88"/>
      <c r="J22" s="46">
        <f t="shared" si="1"/>
        <v>1</v>
      </c>
      <c r="K22" s="47">
        <v>54</v>
      </c>
      <c r="L22" s="44">
        <v>54</v>
      </c>
      <c r="M22" s="71"/>
      <c r="N22" s="48">
        <f t="shared" si="2"/>
        <v>1</v>
      </c>
      <c r="O22" s="44">
        <v>2462</v>
      </c>
      <c r="P22" s="44">
        <v>95</v>
      </c>
      <c r="Q22" s="48">
        <f t="shared" si="3"/>
        <v>2</v>
      </c>
      <c r="R22" s="44">
        <v>273</v>
      </c>
      <c r="S22" s="49">
        <f t="shared" si="4"/>
        <v>1</v>
      </c>
      <c r="T22" s="92">
        <v>1509.51</v>
      </c>
      <c r="U22" s="44">
        <v>1735</v>
      </c>
      <c r="V22" s="70">
        <f t="shared" si="5"/>
        <v>1.1493796000026499</v>
      </c>
      <c r="W22" s="46">
        <f t="shared" si="6"/>
        <v>2</v>
      </c>
      <c r="X22" s="71">
        <f t="shared" si="7"/>
        <v>8</v>
      </c>
      <c r="Y22" s="44">
        <v>99</v>
      </c>
      <c r="Z22" s="53">
        <f t="shared" si="8"/>
        <v>2</v>
      </c>
      <c r="AA22" s="44">
        <v>89</v>
      </c>
      <c r="AB22" s="53">
        <f t="shared" si="9"/>
        <v>2</v>
      </c>
      <c r="AC22" s="44">
        <v>62342</v>
      </c>
      <c r="AD22" s="72">
        <f t="shared" si="10"/>
        <v>2.9657009657009659</v>
      </c>
      <c r="AE22" s="48">
        <f t="shared" si="11"/>
        <v>1</v>
      </c>
      <c r="AF22" s="44">
        <v>24184</v>
      </c>
      <c r="AG22" s="80"/>
      <c r="AH22" s="46">
        <f t="shared" si="12"/>
        <v>1</v>
      </c>
      <c r="AI22" s="44">
        <v>98</v>
      </c>
      <c r="AJ22" s="53">
        <f t="shared" si="13"/>
        <v>1</v>
      </c>
      <c r="AK22" s="74">
        <f t="shared" si="14"/>
        <v>7</v>
      </c>
      <c r="AL22" s="44">
        <v>9472</v>
      </c>
      <c r="AM22" s="75">
        <f t="shared" si="15"/>
        <v>5.8577612863327149</v>
      </c>
      <c r="AN22" s="58">
        <f t="shared" si="16"/>
        <v>1</v>
      </c>
      <c r="AO22" s="44">
        <v>18763</v>
      </c>
      <c r="AP22" s="59">
        <f t="shared" si="17"/>
        <v>11.603586889301175</v>
      </c>
      <c r="AQ22" s="60">
        <f t="shared" si="18"/>
        <v>1</v>
      </c>
      <c r="AR22" s="44">
        <v>2607</v>
      </c>
      <c r="AS22" s="76">
        <f t="shared" si="25"/>
        <v>32.185185185185183</v>
      </c>
      <c r="AT22" s="53">
        <f t="shared" si="20"/>
        <v>1</v>
      </c>
      <c r="AU22" s="62">
        <f t="shared" si="21"/>
        <v>3</v>
      </c>
      <c r="AV22" s="63">
        <f t="shared" si="22"/>
        <v>18</v>
      </c>
      <c r="AW22" s="64">
        <f t="shared" si="23"/>
        <v>1</v>
      </c>
      <c r="AX22" s="90" t="s">
        <v>78</v>
      </c>
    </row>
    <row r="23" spans="1:57" s="81" customFormat="1" ht="15.75" x14ac:dyDescent="0.25">
      <c r="A23" s="68">
        <f t="shared" si="24"/>
        <v>18</v>
      </c>
      <c r="B23" s="42" t="s">
        <v>79</v>
      </c>
      <c r="C23" s="43">
        <v>55</v>
      </c>
      <c r="D23" s="44">
        <v>63</v>
      </c>
      <c r="E23" s="78"/>
      <c r="F23" s="46">
        <f t="shared" si="0"/>
        <v>1</v>
      </c>
      <c r="G23" s="47">
        <v>1413</v>
      </c>
      <c r="H23" s="44">
        <v>1406</v>
      </c>
      <c r="I23" s="79"/>
      <c r="J23" s="46">
        <f t="shared" si="1"/>
        <v>1</v>
      </c>
      <c r="K23" s="47">
        <v>43</v>
      </c>
      <c r="L23" s="44">
        <v>43</v>
      </c>
      <c r="M23" s="71"/>
      <c r="N23" s="48">
        <f t="shared" si="2"/>
        <v>1</v>
      </c>
      <c r="O23" s="44">
        <v>2561</v>
      </c>
      <c r="P23" s="44">
        <v>99</v>
      </c>
      <c r="Q23" s="48">
        <f t="shared" si="3"/>
        <v>2</v>
      </c>
      <c r="R23" s="44">
        <v>363</v>
      </c>
      <c r="S23" s="49">
        <f t="shared" si="4"/>
        <v>1</v>
      </c>
      <c r="T23" s="50">
        <v>1243</v>
      </c>
      <c r="U23" s="44">
        <v>1346</v>
      </c>
      <c r="V23" s="70">
        <f t="shared" si="5"/>
        <v>1.0828640386162509</v>
      </c>
      <c r="W23" s="46">
        <f t="shared" si="6"/>
        <v>2</v>
      </c>
      <c r="X23" s="71">
        <f t="shared" si="7"/>
        <v>8</v>
      </c>
      <c r="Y23" s="44">
        <v>97</v>
      </c>
      <c r="Z23" s="53">
        <f t="shared" si="8"/>
        <v>2</v>
      </c>
      <c r="AA23" s="44">
        <v>95</v>
      </c>
      <c r="AB23" s="53">
        <f t="shared" si="9"/>
        <v>2</v>
      </c>
      <c r="AC23" s="44">
        <v>56876</v>
      </c>
      <c r="AD23" s="72">
        <f t="shared" si="10"/>
        <v>3.1117190064558482</v>
      </c>
      <c r="AE23" s="48">
        <f t="shared" si="11"/>
        <v>1</v>
      </c>
      <c r="AF23" s="44">
        <v>15844</v>
      </c>
      <c r="AG23" s="80"/>
      <c r="AH23" s="46">
        <f t="shared" si="12"/>
        <v>1</v>
      </c>
      <c r="AI23" s="44">
        <v>91</v>
      </c>
      <c r="AJ23" s="53">
        <f t="shared" si="13"/>
        <v>1</v>
      </c>
      <c r="AK23" s="74">
        <f t="shared" si="14"/>
        <v>7</v>
      </c>
      <c r="AL23" s="44">
        <v>12759</v>
      </c>
      <c r="AM23" s="75">
        <f t="shared" si="15"/>
        <v>9.0746799431009961</v>
      </c>
      <c r="AN23" s="58">
        <f t="shared" si="16"/>
        <v>1</v>
      </c>
      <c r="AO23" s="44">
        <v>11554</v>
      </c>
      <c r="AP23" s="59">
        <f t="shared" si="17"/>
        <v>8.217638691322902</v>
      </c>
      <c r="AQ23" s="60">
        <f t="shared" si="18"/>
        <v>1</v>
      </c>
      <c r="AR23" s="44">
        <v>4049</v>
      </c>
      <c r="AS23" s="76">
        <f t="shared" si="25"/>
        <v>64.269841269841265</v>
      </c>
      <c r="AT23" s="53">
        <f t="shared" si="20"/>
        <v>1</v>
      </c>
      <c r="AU23" s="62">
        <f t="shared" si="21"/>
        <v>3</v>
      </c>
      <c r="AV23" s="63">
        <f t="shared" si="22"/>
        <v>18</v>
      </c>
      <c r="AW23" s="64">
        <f t="shared" si="23"/>
        <v>1</v>
      </c>
      <c r="AX23" s="90" t="s">
        <v>80</v>
      </c>
    </row>
    <row r="24" spans="1:57" s="81" customFormat="1" ht="15.75" x14ac:dyDescent="0.25">
      <c r="A24" s="68">
        <f t="shared" si="24"/>
        <v>19</v>
      </c>
      <c r="B24" s="93" t="s">
        <v>81</v>
      </c>
      <c r="C24" s="43">
        <v>86</v>
      </c>
      <c r="D24" s="44">
        <v>102</v>
      </c>
      <c r="E24" s="94"/>
      <c r="F24" s="46">
        <f t="shared" si="0"/>
        <v>1</v>
      </c>
      <c r="G24" s="47">
        <v>1799</v>
      </c>
      <c r="H24" s="44">
        <v>1810</v>
      </c>
      <c r="I24" s="94"/>
      <c r="J24" s="46">
        <f t="shared" si="1"/>
        <v>1</v>
      </c>
      <c r="K24" s="47">
        <v>59</v>
      </c>
      <c r="L24" s="44">
        <v>59</v>
      </c>
      <c r="M24" s="94"/>
      <c r="N24" s="48">
        <f t="shared" si="2"/>
        <v>1</v>
      </c>
      <c r="O24" s="44">
        <v>3105</v>
      </c>
      <c r="P24" s="44">
        <v>100</v>
      </c>
      <c r="Q24" s="48">
        <f t="shared" si="3"/>
        <v>2</v>
      </c>
      <c r="R24" s="44">
        <v>472</v>
      </c>
      <c r="S24" s="49">
        <f t="shared" si="4"/>
        <v>1</v>
      </c>
      <c r="T24" s="50">
        <v>2142.2600000000002</v>
      </c>
      <c r="U24" s="44">
        <v>2353</v>
      </c>
      <c r="V24" s="70">
        <f t="shared" si="5"/>
        <v>1.0983727465387021</v>
      </c>
      <c r="W24" s="46">
        <f t="shared" si="6"/>
        <v>2</v>
      </c>
      <c r="X24" s="71">
        <f t="shared" si="7"/>
        <v>8</v>
      </c>
      <c r="Y24" s="44">
        <v>93</v>
      </c>
      <c r="Z24" s="53">
        <f t="shared" si="8"/>
        <v>2</v>
      </c>
      <c r="AA24" s="44">
        <v>89</v>
      </c>
      <c r="AB24" s="53">
        <f t="shared" si="9"/>
        <v>2</v>
      </c>
      <c r="AC24" s="44">
        <v>65908</v>
      </c>
      <c r="AD24" s="72">
        <f t="shared" si="10"/>
        <v>2.8010199745006377</v>
      </c>
      <c r="AE24" s="48">
        <f t="shared" si="11"/>
        <v>1</v>
      </c>
      <c r="AF24" s="44">
        <v>23694</v>
      </c>
      <c r="AG24" s="80"/>
      <c r="AH24" s="46">
        <f t="shared" si="12"/>
        <v>1</v>
      </c>
      <c r="AI24" s="44">
        <v>63</v>
      </c>
      <c r="AJ24" s="53">
        <f t="shared" si="13"/>
        <v>0</v>
      </c>
      <c r="AK24" s="74">
        <f t="shared" si="14"/>
        <v>6</v>
      </c>
      <c r="AL24" s="44">
        <v>8829</v>
      </c>
      <c r="AM24" s="75">
        <f t="shared" si="15"/>
        <v>4.8779005524861878</v>
      </c>
      <c r="AN24" s="58">
        <f t="shared" si="16"/>
        <v>1</v>
      </c>
      <c r="AO24" s="44">
        <v>10351</v>
      </c>
      <c r="AP24" s="59">
        <f t="shared" si="17"/>
        <v>5.7187845303867402</v>
      </c>
      <c r="AQ24" s="60">
        <f t="shared" si="18"/>
        <v>1</v>
      </c>
      <c r="AR24" s="44">
        <v>3303</v>
      </c>
      <c r="AS24" s="76">
        <f t="shared" si="25"/>
        <v>32.382352941176471</v>
      </c>
      <c r="AT24" s="53">
        <f t="shared" si="20"/>
        <v>1</v>
      </c>
      <c r="AU24" s="62">
        <f t="shared" si="21"/>
        <v>3</v>
      </c>
      <c r="AV24" s="63">
        <f t="shared" si="22"/>
        <v>17</v>
      </c>
      <c r="AW24" s="64">
        <f t="shared" si="23"/>
        <v>0.94444444444444442</v>
      </c>
      <c r="AX24" s="95" t="s">
        <v>82</v>
      </c>
    </row>
    <row r="25" spans="1:57" s="81" customFormat="1" ht="15.75" x14ac:dyDescent="0.25">
      <c r="A25" s="68">
        <f t="shared" si="24"/>
        <v>20</v>
      </c>
      <c r="B25" s="93" t="s">
        <v>83</v>
      </c>
      <c r="C25" s="43">
        <v>59</v>
      </c>
      <c r="D25" s="44">
        <v>67</v>
      </c>
      <c r="E25" s="78"/>
      <c r="F25" s="46">
        <f t="shared" si="0"/>
        <v>1</v>
      </c>
      <c r="G25" s="47">
        <v>1276</v>
      </c>
      <c r="H25" s="44">
        <v>1269</v>
      </c>
      <c r="I25" s="79"/>
      <c r="J25" s="46">
        <f t="shared" si="1"/>
        <v>1</v>
      </c>
      <c r="K25" s="47">
        <v>44</v>
      </c>
      <c r="L25" s="44">
        <v>44</v>
      </c>
      <c r="M25" s="71"/>
      <c r="N25" s="48">
        <f t="shared" si="2"/>
        <v>1</v>
      </c>
      <c r="O25" s="44">
        <v>2024</v>
      </c>
      <c r="P25" s="44">
        <v>99</v>
      </c>
      <c r="Q25" s="48">
        <f t="shared" si="3"/>
        <v>2</v>
      </c>
      <c r="R25" s="44">
        <v>337</v>
      </c>
      <c r="S25" s="49">
        <f t="shared" si="4"/>
        <v>1</v>
      </c>
      <c r="T25" s="92">
        <v>1558.19</v>
      </c>
      <c r="U25" s="44">
        <v>1436</v>
      </c>
      <c r="V25" s="70">
        <f t="shared" si="5"/>
        <v>0.92158209204269048</v>
      </c>
      <c r="W25" s="46">
        <f t="shared" si="6"/>
        <v>2</v>
      </c>
      <c r="X25" s="71">
        <f t="shared" si="7"/>
        <v>8</v>
      </c>
      <c r="Y25" s="44">
        <v>98</v>
      </c>
      <c r="Z25" s="53">
        <f t="shared" si="8"/>
        <v>2</v>
      </c>
      <c r="AA25" s="44">
        <v>97</v>
      </c>
      <c r="AB25" s="53">
        <f t="shared" si="9"/>
        <v>2</v>
      </c>
      <c r="AC25" s="44">
        <v>59945</v>
      </c>
      <c r="AD25" s="72">
        <f t="shared" si="10"/>
        <v>3.6336909741165062</v>
      </c>
      <c r="AE25" s="48">
        <f t="shared" si="11"/>
        <v>1</v>
      </c>
      <c r="AF25" s="44">
        <v>12743</v>
      </c>
      <c r="AG25" s="80"/>
      <c r="AH25" s="46">
        <f t="shared" si="12"/>
        <v>1</v>
      </c>
      <c r="AI25" s="44">
        <v>99</v>
      </c>
      <c r="AJ25" s="53">
        <f t="shared" si="13"/>
        <v>1</v>
      </c>
      <c r="AK25" s="74">
        <f t="shared" si="14"/>
        <v>7</v>
      </c>
      <c r="AL25" s="44">
        <v>12338</v>
      </c>
      <c r="AM25" s="75">
        <f t="shared" si="15"/>
        <v>9.7226162332545307</v>
      </c>
      <c r="AN25" s="58">
        <f t="shared" si="16"/>
        <v>1</v>
      </c>
      <c r="AO25" s="44">
        <v>1500</v>
      </c>
      <c r="AP25" s="59">
        <f t="shared" si="17"/>
        <v>1.1820330969267139</v>
      </c>
      <c r="AQ25" s="60">
        <f t="shared" si="18"/>
        <v>0</v>
      </c>
      <c r="AR25" s="44">
        <v>2498</v>
      </c>
      <c r="AS25" s="76">
        <f t="shared" si="25"/>
        <v>37.28358208955224</v>
      </c>
      <c r="AT25" s="53">
        <f t="shared" si="20"/>
        <v>1</v>
      </c>
      <c r="AU25" s="62">
        <f t="shared" si="21"/>
        <v>2</v>
      </c>
      <c r="AV25" s="63">
        <f t="shared" si="22"/>
        <v>17</v>
      </c>
      <c r="AW25" s="64">
        <f t="shared" si="23"/>
        <v>0.94444444444444442</v>
      </c>
      <c r="AX25" s="95" t="s">
        <v>84</v>
      </c>
    </row>
    <row r="26" spans="1:57" s="81" customFormat="1" ht="15.75" x14ac:dyDescent="0.25">
      <c r="A26" s="68">
        <f t="shared" si="24"/>
        <v>21</v>
      </c>
      <c r="B26" s="93" t="s">
        <v>85</v>
      </c>
      <c r="C26" s="43">
        <v>50</v>
      </c>
      <c r="D26" s="44">
        <v>56</v>
      </c>
      <c r="E26" s="69"/>
      <c r="F26" s="46">
        <f t="shared" si="0"/>
        <v>1</v>
      </c>
      <c r="G26" s="47">
        <v>1116</v>
      </c>
      <c r="H26" s="44">
        <v>1107</v>
      </c>
      <c r="I26" s="69"/>
      <c r="J26" s="46">
        <f t="shared" si="1"/>
        <v>1</v>
      </c>
      <c r="K26" s="47">
        <v>39</v>
      </c>
      <c r="L26" s="44">
        <v>39</v>
      </c>
      <c r="M26" s="69"/>
      <c r="N26" s="48">
        <f t="shared" si="2"/>
        <v>1</v>
      </c>
      <c r="O26" s="44">
        <v>1621</v>
      </c>
      <c r="P26" s="44">
        <v>96</v>
      </c>
      <c r="Q26" s="48">
        <f t="shared" si="3"/>
        <v>2</v>
      </c>
      <c r="R26" s="44">
        <v>293</v>
      </c>
      <c r="S26" s="49">
        <f t="shared" si="4"/>
        <v>1</v>
      </c>
      <c r="T26" s="50">
        <v>1398</v>
      </c>
      <c r="U26" s="44">
        <v>1315</v>
      </c>
      <c r="V26" s="70">
        <f t="shared" si="5"/>
        <v>0.94062947067238911</v>
      </c>
      <c r="W26" s="46">
        <f t="shared" si="6"/>
        <v>2</v>
      </c>
      <c r="X26" s="71">
        <f t="shared" si="7"/>
        <v>8</v>
      </c>
      <c r="Y26" s="44">
        <v>98</v>
      </c>
      <c r="Z26" s="53">
        <f t="shared" si="8"/>
        <v>2</v>
      </c>
      <c r="AA26" s="44">
        <v>96</v>
      </c>
      <c r="AB26" s="53">
        <f t="shared" si="9"/>
        <v>2</v>
      </c>
      <c r="AC26" s="44">
        <v>47885</v>
      </c>
      <c r="AD26" s="72">
        <f t="shared" si="10"/>
        <v>3.3274268640122298</v>
      </c>
      <c r="AE26" s="48">
        <f t="shared" si="11"/>
        <v>1</v>
      </c>
      <c r="AF26" s="44">
        <v>14106</v>
      </c>
      <c r="AG26" s="73"/>
      <c r="AH26" s="46">
        <f t="shared" si="12"/>
        <v>1</v>
      </c>
      <c r="AI26" s="44">
        <v>100</v>
      </c>
      <c r="AJ26" s="53">
        <f t="shared" si="13"/>
        <v>1</v>
      </c>
      <c r="AK26" s="74">
        <f t="shared" si="14"/>
        <v>7</v>
      </c>
      <c r="AL26" s="44">
        <v>7120</v>
      </c>
      <c r="AM26" s="75">
        <f t="shared" si="15"/>
        <v>6.4317976513098465</v>
      </c>
      <c r="AN26" s="58">
        <f t="shared" si="16"/>
        <v>1</v>
      </c>
      <c r="AO26" s="44">
        <v>1451</v>
      </c>
      <c r="AP26" s="59">
        <f t="shared" si="17"/>
        <v>1.3107497741644083</v>
      </c>
      <c r="AQ26" s="60">
        <f t="shared" si="18"/>
        <v>0</v>
      </c>
      <c r="AR26" s="44">
        <v>2292</v>
      </c>
      <c r="AS26" s="76">
        <f t="shared" si="25"/>
        <v>40.928571428571431</v>
      </c>
      <c r="AT26" s="53">
        <f t="shared" si="20"/>
        <v>1</v>
      </c>
      <c r="AU26" s="62">
        <f t="shared" si="21"/>
        <v>2</v>
      </c>
      <c r="AV26" s="63">
        <f t="shared" si="22"/>
        <v>17</v>
      </c>
      <c r="AW26" s="64">
        <f t="shared" si="23"/>
        <v>0.94444444444444442</v>
      </c>
      <c r="AX26" s="95" t="s">
        <v>86</v>
      </c>
      <c r="AY26" s="77"/>
      <c r="AZ26" s="77"/>
      <c r="BA26" s="77"/>
      <c r="BB26" s="77"/>
      <c r="BC26" s="77"/>
      <c r="BD26" s="77"/>
      <c r="BE26" s="77"/>
    </row>
    <row r="27" spans="1:57" s="81" customFormat="1" ht="15.75" x14ac:dyDescent="0.25">
      <c r="A27" s="68">
        <f t="shared" si="24"/>
        <v>22</v>
      </c>
      <c r="B27" s="93" t="s">
        <v>87</v>
      </c>
      <c r="C27" s="43">
        <v>74</v>
      </c>
      <c r="D27" s="44">
        <v>82</v>
      </c>
      <c r="E27" s="83"/>
      <c r="F27" s="46">
        <f t="shared" si="0"/>
        <v>1</v>
      </c>
      <c r="G27" s="47">
        <v>1520</v>
      </c>
      <c r="H27" s="44">
        <v>1521</v>
      </c>
      <c r="I27" s="83"/>
      <c r="J27" s="46">
        <f t="shared" si="1"/>
        <v>1</v>
      </c>
      <c r="K27" s="47">
        <v>50</v>
      </c>
      <c r="L27" s="44">
        <v>50</v>
      </c>
      <c r="M27" s="83"/>
      <c r="N27" s="48">
        <f t="shared" si="2"/>
        <v>1</v>
      </c>
      <c r="O27" s="44">
        <v>2449</v>
      </c>
      <c r="P27" s="44">
        <v>100</v>
      </c>
      <c r="Q27" s="48">
        <f t="shared" si="3"/>
        <v>2</v>
      </c>
      <c r="R27" s="44">
        <v>356</v>
      </c>
      <c r="S27" s="49">
        <f t="shared" si="4"/>
        <v>1</v>
      </c>
      <c r="T27" s="92">
        <v>1750.84</v>
      </c>
      <c r="U27" s="44">
        <v>1718</v>
      </c>
      <c r="V27" s="70">
        <f t="shared" si="5"/>
        <v>0.98124328893559665</v>
      </c>
      <c r="W27" s="46">
        <f t="shared" si="6"/>
        <v>2</v>
      </c>
      <c r="X27" s="71">
        <f t="shared" si="7"/>
        <v>8</v>
      </c>
      <c r="Y27" s="44">
        <v>98</v>
      </c>
      <c r="Z27" s="53">
        <f t="shared" si="8"/>
        <v>2</v>
      </c>
      <c r="AA27" s="44">
        <v>94</v>
      </c>
      <c r="AB27" s="53">
        <f t="shared" si="9"/>
        <v>2</v>
      </c>
      <c r="AC27" s="44">
        <v>63915</v>
      </c>
      <c r="AD27" s="72">
        <f t="shared" si="10"/>
        <v>3.2324381732665755</v>
      </c>
      <c r="AE27" s="48">
        <f t="shared" si="11"/>
        <v>1</v>
      </c>
      <c r="AF27" s="44">
        <v>15813</v>
      </c>
      <c r="AG27" s="80"/>
      <c r="AH27" s="46">
        <f t="shared" si="12"/>
        <v>1</v>
      </c>
      <c r="AI27" s="44">
        <v>98</v>
      </c>
      <c r="AJ27" s="53">
        <f t="shared" si="13"/>
        <v>1</v>
      </c>
      <c r="AK27" s="74">
        <f t="shared" si="14"/>
        <v>7</v>
      </c>
      <c r="AL27" s="44">
        <v>14188</v>
      </c>
      <c r="AM27" s="75">
        <f t="shared" si="15"/>
        <v>9.3280736357659428</v>
      </c>
      <c r="AN27" s="58">
        <f t="shared" si="16"/>
        <v>1</v>
      </c>
      <c r="AO27" s="44">
        <v>906</v>
      </c>
      <c r="AP27" s="59">
        <f t="shared" si="17"/>
        <v>0.5956607495069034</v>
      </c>
      <c r="AQ27" s="60">
        <f t="shared" si="18"/>
        <v>0</v>
      </c>
      <c r="AR27" s="44">
        <v>3574</v>
      </c>
      <c r="AS27" s="76">
        <f t="shared" si="25"/>
        <v>43.585365853658537</v>
      </c>
      <c r="AT27" s="53">
        <f t="shared" si="20"/>
        <v>1</v>
      </c>
      <c r="AU27" s="62">
        <f t="shared" si="21"/>
        <v>2</v>
      </c>
      <c r="AV27" s="63">
        <f t="shared" si="22"/>
        <v>17</v>
      </c>
      <c r="AW27" s="64">
        <f t="shared" si="23"/>
        <v>0.94444444444444442</v>
      </c>
      <c r="AX27" s="95" t="s">
        <v>88</v>
      </c>
    </row>
    <row r="28" spans="1:57" s="81" customFormat="1" ht="15.75" x14ac:dyDescent="0.25">
      <c r="A28" s="68">
        <f t="shared" si="24"/>
        <v>23</v>
      </c>
      <c r="B28" s="93" t="s">
        <v>89</v>
      </c>
      <c r="C28" s="43">
        <v>46</v>
      </c>
      <c r="D28" s="44">
        <v>57</v>
      </c>
      <c r="E28" s="78"/>
      <c r="F28" s="46">
        <f t="shared" si="0"/>
        <v>1</v>
      </c>
      <c r="G28" s="47">
        <v>876</v>
      </c>
      <c r="H28" s="44">
        <v>874</v>
      </c>
      <c r="I28" s="79"/>
      <c r="J28" s="46">
        <f t="shared" si="1"/>
        <v>1</v>
      </c>
      <c r="K28" s="47">
        <v>32</v>
      </c>
      <c r="L28" s="44">
        <v>32</v>
      </c>
      <c r="M28" s="71"/>
      <c r="N28" s="48">
        <f t="shared" si="2"/>
        <v>1</v>
      </c>
      <c r="O28" s="44">
        <v>1050</v>
      </c>
      <c r="P28" s="44">
        <v>100</v>
      </c>
      <c r="Q28" s="48">
        <f t="shared" si="3"/>
        <v>2</v>
      </c>
      <c r="R28" s="44">
        <v>386</v>
      </c>
      <c r="S28" s="49">
        <f t="shared" si="4"/>
        <v>1</v>
      </c>
      <c r="T28" s="92">
        <v>1011.54</v>
      </c>
      <c r="U28" s="44">
        <v>1006</v>
      </c>
      <c r="V28" s="70">
        <f t="shared" si="5"/>
        <v>0.99452320224608026</v>
      </c>
      <c r="W28" s="46">
        <f t="shared" si="6"/>
        <v>2</v>
      </c>
      <c r="X28" s="71">
        <f t="shared" si="7"/>
        <v>8</v>
      </c>
      <c r="Y28" s="44">
        <v>94</v>
      </c>
      <c r="Z28" s="53">
        <f t="shared" si="8"/>
        <v>2</v>
      </c>
      <c r="AA28" s="44">
        <v>83</v>
      </c>
      <c r="AB28" s="53">
        <f t="shared" si="9"/>
        <v>2</v>
      </c>
      <c r="AC28" s="44">
        <v>35229</v>
      </c>
      <c r="AD28" s="72">
        <f t="shared" si="10"/>
        <v>3.1005984861820104</v>
      </c>
      <c r="AE28" s="48">
        <f t="shared" si="11"/>
        <v>1</v>
      </c>
      <c r="AF28" s="44">
        <v>10904</v>
      </c>
      <c r="AG28" s="80"/>
      <c r="AH28" s="46">
        <f t="shared" si="12"/>
        <v>1</v>
      </c>
      <c r="AI28" s="44">
        <v>99</v>
      </c>
      <c r="AJ28" s="53">
        <f t="shared" si="13"/>
        <v>1</v>
      </c>
      <c r="AK28" s="74">
        <f t="shared" si="14"/>
        <v>7</v>
      </c>
      <c r="AL28" s="44">
        <v>4741</v>
      </c>
      <c r="AM28" s="75">
        <f t="shared" si="15"/>
        <v>5.4244851258581237</v>
      </c>
      <c r="AN28" s="58">
        <f t="shared" si="16"/>
        <v>1</v>
      </c>
      <c r="AO28" s="44">
        <v>1792</v>
      </c>
      <c r="AP28" s="59">
        <f t="shared" si="17"/>
        <v>2.0503432494279177</v>
      </c>
      <c r="AQ28" s="60">
        <f t="shared" si="18"/>
        <v>0</v>
      </c>
      <c r="AR28" s="44">
        <v>2221</v>
      </c>
      <c r="AS28" s="76">
        <f t="shared" si="25"/>
        <v>38.964912280701753</v>
      </c>
      <c r="AT28" s="53">
        <f t="shared" si="20"/>
        <v>1</v>
      </c>
      <c r="AU28" s="62">
        <f t="shared" si="21"/>
        <v>2</v>
      </c>
      <c r="AV28" s="63">
        <f t="shared" si="22"/>
        <v>17</v>
      </c>
      <c r="AW28" s="64">
        <f t="shared" si="23"/>
        <v>0.94444444444444442</v>
      </c>
      <c r="AX28" s="95" t="s">
        <v>90</v>
      </c>
    </row>
    <row r="29" spans="1:57" s="81" customFormat="1" ht="15.75" x14ac:dyDescent="0.25">
      <c r="A29" s="68">
        <f t="shared" si="24"/>
        <v>24</v>
      </c>
      <c r="B29" s="93" t="s">
        <v>91</v>
      </c>
      <c r="C29" s="43">
        <v>65</v>
      </c>
      <c r="D29" s="44">
        <v>71</v>
      </c>
      <c r="E29" s="78"/>
      <c r="F29" s="46">
        <f t="shared" si="0"/>
        <v>1</v>
      </c>
      <c r="G29" s="47">
        <v>1133</v>
      </c>
      <c r="H29" s="44">
        <v>1130</v>
      </c>
      <c r="I29" s="79"/>
      <c r="J29" s="46">
        <f t="shared" si="1"/>
        <v>1</v>
      </c>
      <c r="K29" s="47">
        <v>40</v>
      </c>
      <c r="L29" s="44">
        <v>40</v>
      </c>
      <c r="M29" s="71"/>
      <c r="N29" s="48">
        <f t="shared" si="2"/>
        <v>1</v>
      </c>
      <c r="O29" s="44">
        <v>1203</v>
      </c>
      <c r="P29" s="44">
        <v>100</v>
      </c>
      <c r="Q29" s="48">
        <f t="shared" si="3"/>
        <v>2</v>
      </c>
      <c r="R29" s="44">
        <v>726</v>
      </c>
      <c r="S29" s="49">
        <f t="shared" si="4"/>
        <v>1</v>
      </c>
      <c r="T29" s="50">
        <v>1541.8</v>
      </c>
      <c r="U29" s="44">
        <v>1348</v>
      </c>
      <c r="V29" s="70">
        <f t="shared" si="5"/>
        <v>0.87430276300428078</v>
      </c>
      <c r="W29" s="46">
        <f t="shared" si="6"/>
        <v>2</v>
      </c>
      <c r="X29" s="71">
        <f t="shared" si="7"/>
        <v>8</v>
      </c>
      <c r="Y29" s="44">
        <v>99</v>
      </c>
      <c r="Z29" s="53">
        <f t="shared" si="8"/>
        <v>2</v>
      </c>
      <c r="AA29" s="44">
        <v>99</v>
      </c>
      <c r="AB29" s="53">
        <f t="shared" si="9"/>
        <v>2</v>
      </c>
      <c r="AC29" s="44">
        <v>43542</v>
      </c>
      <c r="AD29" s="72">
        <f t="shared" si="10"/>
        <v>2.9640571817562966</v>
      </c>
      <c r="AE29" s="48">
        <f t="shared" si="11"/>
        <v>1</v>
      </c>
      <c r="AF29" s="44">
        <v>15287</v>
      </c>
      <c r="AG29" s="80"/>
      <c r="AH29" s="46">
        <f t="shared" si="12"/>
        <v>1</v>
      </c>
      <c r="AI29" s="44">
        <v>83</v>
      </c>
      <c r="AJ29" s="53">
        <f t="shared" si="13"/>
        <v>1</v>
      </c>
      <c r="AK29" s="74">
        <f t="shared" si="14"/>
        <v>7</v>
      </c>
      <c r="AL29" s="44">
        <v>5786</v>
      </c>
      <c r="AM29" s="75">
        <f t="shared" si="15"/>
        <v>5.1203539823008848</v>
      </c>
      <c r="AN29" s="58">
        <f t="shared" si="16"/>
        <v>1</v>
      </c>
      <c r="AO29" s="44">
        <v>5624</v>
      </c>
      <c r="AP29" s="59">
        <f t="shared" si="17"/>
        <v>4.976991150442478</v>
      </c>
      <c r="AQ29" s="60">
        <f t="shared" si="18"/>
        <v>1</v>
      </c>
      <c r="AR29" s="44">
        <v>1812</v>
      </c>
      <c r="AS29" s="76">
        <f t="shared" si="25"/>
        <v>25.52112676056338</v>
      </c>
      <c r="AT29" s="53">
        <f t="shared" si="20"/>
        <v>0</v>
      </c>
      <c r="AU29" s="62">
        <f t="shared" si="21"/>
        <v>2</v>
      </c>
      <c r="AV29" s="63">
        <f t="shared" si="22"/>
        <v>17</v>
      </c>
      <c r="AW29" s="64">
        <f t="shared" si="23"/>
        <v>0.94444444444444442</v>
      </c>
      <c r="AX29" s="95" t="s">
        <v>92</v>
      </c>
    </row>
    <row r="30" spans="1:57" s="81" customFormat="1" ht="15.75" x14ac:dyDescent="0.25">
      <c r="A30" s="68">
        <f t="shared" si="24"/>
        <v>25</v>
      </c>
      <c r="B30" s="93" t="s">
        <v>93</v>
      </c>
      <c r="C30" s="43">
        <v>56</v>
      </c>
      <c r="D30" s="44">
        <v>74</v>
      </c>
      <c r="E30" s="94"/>
      <c r="F30" s="46">
        <f t="shared" si="0"/>
        <v>1</v>
      </c>
      <c r="G30" s="47">
        <v>1505</v>
      </c>
      <c r="H30" s="44">
        <v>1521</v>
      </c>
      <c r="I30" s="94"/>
      <c r="J30" s="46">
        <f t="shared" si="1"/>
        <v>1</v>
      </c>
      <c r="K30" s="47">
        <v>47</v>
      </c>
      <c r="L30" s="44">
        <v>47</v>
      </c>
      <c r="M30" s="94"/>
      <c r="N30" s="48">
        <f t="shared" si="2"/>
        <v>1</v>
      </c>
      <c r="O30" s="44">
        <v>1624</v>
      </c>
      <c r="P30" s="44">
        <v>97</v>
      </c>
      <c r="Q30" s="48">
        <f t="shared" si="3"/>
        <v>2</v>
      </c>
      <c r="R30" s="44">
        <v>833</v>
      </c>
      <c r="S30" s="49">
        <f t="shared" si="4"/>
        <v>1</v>
      </c>
      <c r="T30" s="50">
        <v>1473.36</v>
      </c>
      <c r="U30" s="44">
        <v>1785</v>
      </c>
      <c r="V30" s="70">
        <f t="shared" si="5"/>
        <v>1.2115165336374003</v>
      </c>
      <c r="W30" s="46">
        <f t="shared" si="6"/>
        <v>2</v>
      </c>
      <c r="X30" s="71">
        <f t="shared" si="7"/>
        <v>8</v>
      </c>
      <c r="Y30" s="44">
        <v>99</v>
      </c>
      <c r="Z30" s="53">
        <f t="shared" si="8"/>
        <v>2</v>
      </c>
      <c r="AA30" s="44">
        <v>98</v>
      </c>
      <c r="AB30" s="53">
        <f t="shared" si="9"/>
        <v>2</v>
      </c>
      <c r="AC30" s="44">
        <v>62051</v>
      </c>
      <c r="AD30" s="72">
        <f t="shared" si="10"/>
        <v>3.1381682091741263</v>
      </c>
      <c r="AE30" s="48">
        <f t="shared" si="11"/>
        <v>1</v>
      </c>
      <c r="AF30" s="44">
        <v>22083</v>
      </c>
      <c r="AG30" s="80"/>
      <c r="AH30" s="46">
        <f t="shared" si="12"/>
        <v>1</v>
      </c>
      <c r="AI30" s="44">
        <v>95</v>
      </c>
      <c r="AJ30" s="53">
        <f t="shared" si="13"/>
        <v>1</v>
      </c>
      <c r="AK30" s="74">
        <f t="shared" si="14"/>
        <v>7</v>
      </c>
      <c r="AL30" s="44">
        <v>5656</v>
      </c>
      <c r="AM30" s="75">
        <f t="shared" si="15"/>
        <v>3.7186061801446417</v>
      </c>
      <c r="AN30" s="58">
        <f t="shared" si="16"/>
        <v>0</v>
      </c>
      <c r="AO30" s="44">
        <v>8087</v>
      </c>
      <c r="AP30" s="59">
        <f t="shared" si="17"/>
        <v>5.3168967784352397</v>
      </c>
      <c r="AQ30" s="60">
        <f t="shared" si="18"/>
        <v>1</v>
      </c>
      <c r="AR30" s="44">
        <v>3052</v>
      </c>
      <c r="AS30" s="76">
        <f t="shared" si="25"/>
        <v>41.243243243243242</v>
      </c>
      <c r="AT30" s="53">
        <f t="shared" si="20"/>
        <v>1</v>
      </c>
      <c r="AU30" s="62">
        <f t="shared" si="21"/>
        <v>2</v>
      </c>
      <c r="AV30" s="63">
        <f t="shared" si="22"/>
        <v>17</v>
      </c>
      <c r="AW30" s="64">
        <f t="shared" si="23"/>
        <v>0.94444444444444442</v>
      </c>
      <c r="AX30" s="95" t="s">
        <v>94</v>
      </c>
    </row>
    <row r="31" spans="1:57" s="81" customFormat="1" ht="15.75" x14ac:dyDescent="0.25">
      <c r="A31" s="68">
        <f t="shared" si="24"/>
        <v>26</v>
      </c>
      <c r="B31" s="93" t="s">
        <v>95</v>
      </c>
      <c r="C31" s="43">
        <v>55</v>
      </c>
      <c r="D31" s="44">
        <v>68</v>
      </c>
      <c r="E31" s="78"/>
      <c r="F31" s="46">
        <f t="shared" si="0"/>
        <v>1</v>
      </c>
      <c r="G31" s="47">
        <v>1566</v>
      </c>
      <c r="H31" s="44">
        <v>1624</v>
      </c>
      <c r="I31" s="79"/>
      <c r="J31" s="46">
        <f t="shared" si="1"/>
        <v>1</v>
      </c>
      <c r="K31" s="47">
        <v>47</v>
      </c>
      <c r="L31" s="44">
        <v>47</v>
      </c>
      <c r="M31" s="83"/>
      <c r="N31" s="48">
        <f t="shared" si="2"/>
        <v>1</v>
      </c>
      <c r="O31" s="44">
        <v>1674</v>
      </c>
      <c r="P31" s="44">
        <v>97</v>
      </c>
      <c r="Q31" s="48">
        <f t="shared" si="3"/>
        <v>2</v>
      </c>
      <c r="R31" s="44">
        <v>226</v>
      </c>
      <c r="S31" s="49">
        <f t="shared" si="4"/>
        <v>1</v>
      </c>
      <c r="T31" s="92">
        <v>1075.8</v>
      </c>
      <c r="U31" s="44">
        <v>1456</v>
      </c>
      <c r="V31" s="70">
        <f t="shared" si="5"/>
        <v>1.353411414761108</v>
      </c>
      <c r="W31" s="46">
        <f t="shared" si="6"/>
        <v>2</v>
      </c>
      <c r="X31" s="71">
        <f t="shared" si="7"/>
        <v>8</v>
      </c>
      <c r="Y31" s="44">
        <v>99</v>
      </c>
      <c r="Z31" s="53">
        <f t="shared" si="8"/>
        <v>2</v>
      </c>
      <c r="AA31" s="44">
        <v>86</v>
      </c>
      <c r="AB31" s="53">
        <f t="shared" si="9"/>
        <v>2</v>
      </c>
      <c r="AC31" s="44">
        <v>56388</v>
      </c>
      <c r="AD31" s="72">
        <f t="shared" si="10"/>
        <v>2.6708980674497913</v>
      </c>
      <c r="AE31" s="48">
        <f t="shared" si="11"/>
        <v>1</v>
      </c>
      <c r="AF31" s="44">
        <v>22472</v>
      </c>
      <c r="AG31" s="80"/>
      <c r="AH31" s="46">
        <f t="shared" si="12"/>
        <v>1</v>
      </c>
      <c r="AI31" s="44">
        <v>97</v>
      </c>
      <c r="AJ31" s="53">
        <f t="shared" si="13"/>
        <v>1</v>
      </c>
      <c r="AK31" s="74">
        <f t="shared" si="14"/>
        <v>7</v>
      </c>
      <c r="AL31" s="44">
        <v>9268</v>
      </c>
      <c r="AM31" s="75">
        <f t="shared" si="15"/>
        <v>5.7068965517241379</v>
      </c>
      <c r="AN31" s="58">
        <f t="shared" si="16"/>
        <v>1</v>
      </c>
      <c r="AO31" s="44">
        <v>5440</v>
      </c>
      <c r="AP31" s="59">
        <f t="shared" si="17"/>
        <v>3.3497536945812807</v>
      </c>
      <c r="AQ31" s="60">
        <f t="shared" si="18"/>
        <v>0</v>
      </c>
      <c r="AR31" s="44">
        <v>2991</v>
      </c>
      <c r="AS31" s="76">
        <f t="shared" si="25"/>
        <v>43.985294117647058</v>
      </c>
      <c r="AT31" s="53">
        <f t="shared" si="20"/>
        <v>1</v>
      </c>
      <c r="AU31" s="62">
        <f t="shared" si="21"/>
        <v>2</v>
      </c>
      <c r="AV31" s="63">
        <f t="shared" si="22"/>
        <v>17</v>
      </c>
      <c r="AW31" s="64">
        <f t="shared" si="23"/>
        <v>0.94444444444444442</v>
      </c>
      <c r="AX31" s="95" t="s">
        <v>96</v>
      </c>
    </row>
    <row r="32" spans="1:57" s="81" customFormat="1" ht="15.75" x14ac:dyDescent="0.25">
      <c r="A32" s="68">
        <f t="shared" si="24"/>
        <v>27</v>
      </c>
      <c r="B32" s="93" t="s">
        <v>97</v>
      </c>
      <c r="C32" s="43">
        <v>63</v>
      </c>
      <c r="D32" s="44">
        <v>78</v>
      </c>
      <c r="E32" s="94"/>
      <c r="F32" s="46">
        <f t="shared" si="0"/>
        <v>1</v>
      </c>
      <c r="G32" s="47">
        <v>1564</v>
      </c>
      <c r="H32" s="44">
        <v>1573</v>
      </c>
      <c r="I32" s="94"/>
      <c r="J32" s="46">
        <f t="shared" si="1"/>
        <v>1</v>
      </c>
      <c r="K32" s="47">
        <v>53</v>
      </c>
      <c r="L32" s="44">
        <v>53</v>
      </c>
      <c r="M32" s="94"/>
      <c r="N32" s="48">
        <f t="shared" si="2"/>
        <v>1</v>
      </c>
      <c r="O32" s="44">
        <v>2203</v>
      </c>
      <c r="P32" s="44">
        <v>100</v>
      </c>
      <c r="Q32" s="48">
        <f t="shared" si="3"/>
        <v>2</v>
      </c>
      <c r="R32" s="44">
        <v>205</v>
      </c>
      <c r="S32" s="49">
        <f t="shared" si="4"/>
        <v>1</v>
      </c>
      <c r="T32" s="50">
        <v>1491.84</v>
      </c>
      <c r="U32" s="44">
        <v>1652</v>
      </c>
      <c r="V32" s="70">
        <f t="shared" si="5"/>
        <v>1.1073573573573574</v>
      </c>
      <c r="W32" s="46">
        <f t="shared" si="6"/>
        <v>2</v>
      </c>
      <c r="X32" s="71">
        <f t="shared" si="7"/>
        <v>8</v>
      </c>
      <c r="Y32" s="44">
        <v>100</v>
      </c>
      <c r="Z32" s="53">
        <f t="shared" si="8"/>
        <v>2</v>
      </c>
      <c r="AA32" s="44">
        <v>100</v>
      </c>
      <c r="AB32" s="53">
        <f t="shared" si="9"/>
        <v>2</v>
      </c>
      <c r="AC32" s="44">
        <v>61917</v>
      </c>
      <c r="AD32" s="72">
        <f t="shared" si="10"/>
        <v>3.0278742236784195</v>
      </c>
      <c r="AE32" s="48">
        <f t="shared" si="11"/>
        <v>1</v>
      </c>
      <c r="AF32" s="44">
        <v>19951</v>
      </c>
      <c r="AG32" s="80"/>
      <c r="AH32" s="46">
        <f t="shared" si="12"/>
        <v>1</v>
      </c>
      <c r="AI32" s="44">
        <v>100</v>
      </c>
      <c r="AJ32" s="53">
        <f t="shared" si="13"/>
        <v>1</v>
      </c>
      <c r="AK32" s="74">
        <f t="shared" si="14"/>
        <v>7</v>
      </c>
      <c r="AL32" s="44">
        <v>12843</v>
      </c>
      <c r="AM32" s="75">
        <f t="shared" si="15"/>
        <v>8.1646535282898913</v>
      </c>
      <c r="AN32" s="58">
        <f t="shared" si="16"/>
        <v>1</v>
      </c>
      <c r="AO32" s="44">
        <v>4407</v>
      </c>
      <c r="AP32" s="59">
        <f t="shared" si="17"/>
        <v>2.8016528925619837</v>
      </c>
      <c r="AQ32" s="60">
        <f t="shared" si="18"/>
        <v>0</v>
      </c>
      <c r="AR32" s="44">
        <v>3485</v>
      </c>
      <c r="AS32" s="76">
        <f t="shared" si="25"/>
        <v>44.679487179487182</v>
      </c>
      <c r="AT32" s="53">
        <f t="shared" si="20"/>
        <v>1</v>
      </c>
      <c r="AU32" s="62">
        <f t="shared" si="21"/>
        <v>2</v>
      </c>
      <c r="AV32" s="63">
        <f t="shared" si="22"/>
        <v>17</v>
      </c>
      <c r="AW32" s="64">
        <f t="shared" si="23"/>
        <v>0.94444444444444442</v>
      </c>
      <c r="AX32" s="95" t="s">
        <v>98</v>
      </c>
    </row>
    <row r="33" spans="1:57" s="81" customFormat="1" ht="15.75" x14ac:dyDescent="0.25">
      <c r="A33" s="68">
        <f t="shared" si="24"/>
        <v>28</v>
      </c>
      <c r="B33" s="93" t="s">
        <v>99</v>
      </c>
      <c r="C33" s="43">
        <v>53</v>
      </c>
      <c r="D33" s="44">
        <v>64</v>
      </c>
      <c r="E33" s="87"/>
      <c r="F33" s="46">
        <f t="shared" si="0"/>
        <v>1</v>
      </c>
      <c r="G33" s="47">
        <v>1288</v>
      </c>
      <c r="H33" s="44">
        <v>1309</v>
      </c>
      <c r="I33" s="85"/>
      <c r="J33" s="46">
        <f t="shared" si="1"/>
        <v>1</v>
      </c>
      <c r="K33" s="47">
        <v>46</v>
      </c>
      <c r="L33" s="44">
        <v>50</v>
      </c>
      <c r="M33" s="71"/>
      <c r="N33" s="48">
        <f t="shared" si="2"/>
        <v>1</v>
      </c>
      <c r="O33" s="44">
        <v>1863</v>
      </c>
      <c r="P33" s="44">
        <v>98</v>
      </c>
      <c r="Q33" s="48">
        <f t="shared" si="3"/>
        <v>2</v>
      </c>
      <c r="R33" s="44">
        <v>231</v>
      </c>
      <c r="S33" s="49">
        <f t="shared" si="4"/>
        <v>1</v>
      </c>
      <c r="T33" s="50">
        <v>1632.9299999999998</v>
      </c>
      <c r="U33" s="44">
        <v>1472</v>
      </c>
      <c r="V33" s="70">
        <f t="shared" si="5"/>
        <v>0.90144709203701334</v>
      </c>
      <c r="W33" s="46">
        <f t="shared" si="6"/>
        <v>2</v>
      </c>
      <c r="X33" s="71">
        <f t="shared" si="7"/>
        <v>8</v>
      </c>
      <c r="Y33" s="44">
        <v>99</v>
      </c>
      <c r="Z33" s="53">
        <f t="shared" si="8"/>
        <v>2</v>
      </c>
      <c r="AA33" s="44">
        <v>97</v>
      </c>
      <c r="AB33" s="53">
        <f t="shared" si="9"/>
        <v>2</v>
      </c>
      <c r="AC33" s="44">
        <v>41960</v>
      </c>
      <c r="AD33" s="72">
        <f t="shared" si="10"/>
        <v>2.4657695245930542</v>
      </c>
      <c r="AE33" s="48">
        <f t="shared" si="11"/>
        <v>1</v>
      </c>
      <c r="AF33" s="44">
        <v>16640</v>
      </c>
      <c r="AG33" s="73"/>
      <c r="AH33" s="46">
        <f t="shared" si="12"/>
        <v>1</v>
      </c>
      <c r="AI33" s="44">
        <v>97</v>
      </c>
      <c r="AJ33" s="53">
        <f t="shared" si="13"/>
        <v>1</v>
      </c>
      <c r="AK33" s="74">
        <f t="shared" si="14"/>
        <v>7</v>
      </c>
      <c r="AL33" s="44">
        <v>11274</v>
      </c>
      <c r="AM33" s="75">
        <f t="shared" si="15"/>
        <v>8.6126814362108473</v>
      </c>
      <c r="AN33" s="58">
        <f t="shared" si="16"/>
        <v>1</v>
      </c>
      <c r="AO33" s="44">
        <v>3583</v>
      </c>
      <c r="AP33" s="59">
        <f t="shared" si="17"/>
        <v>2.7372039724980901</v>
      </c>
      <c r="AQ33" s="60">
        <f t="shared" si="18"/>
        <v>0</v>
      </c>
      <c r="AR33" s="44">
        <v>2224</v>
      </c>
      <c r="AS33" s="76">
        <f t="shared" si="25"/>
        <v>34.75</v>
      </c>
      <c r="AT33" s="53">
        <f t="shared" si="20"/>
        <v>1</v>
      </c>
      <c r="AU33" s="62">
        <f t="shared" si="21"/>
        <v>2</v>
      </c>
      <c r="AV33" s="63">
        <f t="shared" si="22"/>
        <v>17</v>
      </c>
      <c r="AW33" s="64">
        <f t="shared" si="23"/>
        <v>0.94444444444444442</v>
      </c>
      <c r="AX33" s="95" t="s">
        <v>100</v>
      </c>
    </row>
    <row r="34" spans="1:57" s="81" customFormat="1" ht="15.75" x14ac:dyDescent="0.25">
      <c r="A34" s="68">
        <f t="shared" si="24"/>
        <v>29</v>
      </c>
      <c r="B34" s="93" t="s">
        <v>101</v>
      </c>
      <c r="C34" s="43">
        <v>73</v>
      </c>
      <c r="D34" s="44">
        <v>88</v>
      </c>
      <c r="E34" s="82"/>
      <c r="F34" s="46">
        <f t="shared" si="0"/>
        <v>1</v>
      </c>
      <c r="G34" s="47">
        <v>1729</v>
      </c>
      <c r="H34" s="44">
        <v>1743</v>
      </c>
      <c r="I34" s="83"/>
      <c r="J34" s="46">
        <f t="shared" si="1"/>
        <v>1</v>
      </c>
      <c r="K34" s="47">
        <v>54</v>
      </c>
      <c r="L34" s="44">
        <v>54</v>
      </c>
      <c r="M34" s="83"/>
      <c r="N34" s="48">
        <f t="shared" si="2"/>
        <v>1</v>
      </c>
      <c r="O34" s="44">
        <v>2563</v>
      </c>
      <c r="P34" s="44">
        <v>99</v>
      </c>
      <c r="Q34" s="48">
        <f t="shared" si="3"/>
        <v>2</v>
      </c>
      <c r="R34" s="44">
        <v>206</v>
      </c>
      <c r="S34" s="49">
        <f t="shared" si="4"/>
        <v>1</v>
      </c>
      <c r="T34" s="50">
        <v>1621.3300000000002</v>
      </c>
      <c r="U34" s="44">
        <v>1760</v>
      </c>
      <c r="V34" s="70">
        <f t="shared" si="5"/>
        <v>1.0855285475504677</v>
      </c>
      <c r="W34" s="46">
        <f t="shared" si="6"/>
        <v>2</v>
      </c>
      <c r="X34" s="71">
        <f t="shared" si="7"/>
        <v>8</v>
      </c>
      <c r="Y34" s="44">
        <v>99</v>
      </c>
      <c r="Z34" s="53">
        <f t="shared" si="8"/>
        <v>2</v>
      </c>
      <c r="AA34" s="44">
        <v>99</v>
      </c>
      <c r="AB34" s="53">
        <f t="shared" si="9"/>
        <v>2</v>
      </c>
      <c r="AC34" s="44">
        <v>59249</v>
      </c>
      <c r="AD34" s="72">
        <f t="shared" si="10"/>
        <v>2.6148108919193258</v>
      </c>
      <c r="AE34" s="48">
        <f t="shared" si="11"/>
        <v>1</v>
      </c>
      <c r="AF34" s="44">
        <v>17543</v>
      </c>
      <c r="AG34" s="83"/>
      <c r="AH34" s="46">
        <f t="shared" si="12"/>
        <v>1</v>
      </c>
      <c r="AI34" s="44">
        <v>91</v>
      </c>
      <c r="AJ34" s="53">
        <f t="shared" si="13"/>
        <v>1</v>
      </c>
      <c r="AK34" s="74">
        <f t="shared" si="14"/>
        <v>7</v>
      </c>
      <c r="AL34" s="44">
        <v>7146</v>
      </c>
      <c r="AM34" s="75">
        <f t="shared" si="15"/>
        <v>4.0998278829604127</v>
      </c>
      <c r="AN34" s="58">
        <f t="shared" si="16"/>
        <v>1</v>
      </c>
      <c r="AO34" s="44">
        <v>3322</v>
      </c>
      <c r="AP34" s="59">
        <f t="shared" si="17"/>
        <v>1.9059093516924843</v>
      </c>
      <c r="AQ34" s="60">
        <f t="shared" si="18"/>
        <v>0</v>
      </c>
      <c r="AR34" s="44">
        <v>2569</v>
      </c>
      <c r="AS34" s="76">
        <v>30</v>
      </c>
      <c r="AT34" s="53">
        <f t="shared" si="20"/>
        <v>1</v>
      </c>
      <c r="AU34" s="62">
        <f t="shared" si="21"/>
        <v>2</v>
      </c>
      <c r="AV34" s="63">
        <f t="shared" si="22"/>
        <v>17</v>
      </c>
      <c r="AW34" s="64">
        <f t="shared" si="23"/>
        <v>0.94444444444444442</v>
      </c>
      <c r="AX34" s="95" t="s">
        <v>102</v>
      </c>
    </row>
    <row r="35" spans="1:57" s="81" customFormat="1" ht="15.75" x14ac:dyDescent="0.25">
      <c r="A35" s="68">
        <f t="shared" si="24"/>
        <v>30</v>
      </c>
      <c r="B35" s="93" t="s">
        <v>103</v>
      </c>
      <c r="C35" s="43">
        <v>56</v>
      </c>
      <c r="D35" s="44">
        <v>66</v>
      </c>
      <c r="E35" s="87"/>
      <c r="F35" s="46">
        <f t="shared" si="0"/>
        <v>1</v>
      </c>
      <c r="G35" s="47">
        <v>1247</v>
      </c>
      <c r="H35" s="44">
        <v>1244</v>
      </c>
      <c r="I35" s="85"/>
      <c r="J35" s="46">
        <f t="shared" si="1"/>
        <v>1</v>
      </c>
      <c r="K35" s="47">
        <v>42</v>
      </c>
      <c r="L35" s="44">
        <v>42</v>
      </c>
      <c r="M35" s="71"/>
      <c r="N35" s="48">
        <f t="shared" si="2"/>
        <v>1</v>
      </c>
      <c r="O35" s="44">
        <v>1770</v>
      </c>
      <c r="P35" s="44">
        <v>99</v>
      </c>
      <c r="Q35" s="48">
        <f t="shared" si="3"/>
        <v>2</v>
      </c>
      <c r="R35" s="44">
        <v>341</v>
      </c>
      <c r="S35" s="49">
        <f t="shared" si="4"/>
        <v>1</v>
      </c>
      <c r="T35" s="86">
        <v>1622.88</v>
      </c>
      <c r="U35" s="44">
        <v>1372</v>
      </c>
      <c r="V35" s="70">
        <f t="shared" si="5"/>
        <v>0.84541062801932365</v>
      </c>
      <c r="W35" s="46">
        <f t="shared" si="6"/>
        <v>2</v>
      </c>
      <c r="X35" s="71">
        <f t="shared" si="7"/>
        <v>8</v>
      </c>
      <c r="Y35" s="44">
        <v>98</v>
      </c>
      <c r="Z35" s="53">
        <f t="shared" si="8"/>
        <v>2</v>
      </c>
      <c r="AA35" s="44">
        <v>98</v>
      </c>
      <c r="AB35" s="53">
        <f t="shared" si="9"/>
        <v>2</v>
      </c>
      <c r="AC35" s="44">
        <v>50432</v>
      </c>
      <c r="AD35" s="72">
        <f t="shared" si="10"/>
        <v>3.1184763789265397</v>
      </c>
      <c r="AE35" s="48">
        <f t="shared" si="11"/>
        <v>1</v>
      </c>
      <c r="AF35" s="44">
        <v>13091</v>
      </c>
      <c r="AG35" s="73"/>
      <c r="AH35" s="46">
        <f t="shared" si="12"/>
        <v>1</v>
      </c>
      <c r="AI35" s="44">
        <v>98</v>
      </c>
      <c r="AJ35" s="53">
        <f t="shared" si="13"/>
        <v>1</v>
      </c>
      <c r="AK35" s="74">
        <f t="shared" si="14"/>
        <v>7</v>
      </c>
      <c r="AL35" s="44">
        <v>5587</v>
      </c>
      <c r="AM35" s="75">
        <f t="shared" si="15"/>
        <v>4.4911575562700961</v>
      </c>
      <c r="AN35" s="58">
        <f t="shared" si="16"/>
        <v>1</v>
      </c>
      <c r="AO35" s="44">
        <v>3824</v>
      </c>
      <c r="AP35" s="59">
        <f t="shared" si="17"/>
        <v>3.0739549839228295</v>
      </c>
      <c r="AQ35" s="60">
        <f t="shared" si="18"/>
        <v>0</v>
      </c>
      <c r="AR35" s="44">
        <v>2090</v>
      </c>
      <c r="AS35" s="76">
        <f t="shared" ref="AS35:AS58" si="26">AR35/D35</f>
        <v>31.666666666666668</v>
      </c>
      <c r="AT35" s="53">
        <f t="shared" si="20"/>
        <v>1</v>
      </c>
      <c r="AU35" s="62">
        <f t="shared" si="21"/>
        <v>2</v>
      </c>
      <c r="AV35" s="63">
        <f t="shared" si="22"/>
        <v>17</v>
      </c>
      <c r="AW35" s="64">
        <f t="shared" si="23"/>
        <v>0.94444444444444442</v>
      </c>
      <c r="AX35" s="95" t="s">
        <v>104</v>
      </c>
    </row>
    <row r="36" spans="1:57" s="81" customFormat="1" ht="15.75" x14ac:dyDescent="0.25">
      <c r="A36" s="68">
        <f t="shared" si="24"/>
        <v>31</v>
      </c>
      <c r="B36" s="93" t="s">
        <v>105</v>
      </c>
      <c r="C36" s="43">
        <v>38</v>
      </c>
      <c r="D36" s="44">
        <v>44</v>
      </c>
      <c r="E36" s="87"/>
      <c r="F36" s="46">
        <f t="shared" si="0"/>
        <v>1</v>
      </c>
      <c r="G36" s="47">
        <v>806</v>
      </c>
      <c r="H36" s="44">
        <v>808</v>
      </c>
      <c r="I36" s="85"/>
      <c r="J36" s="46">
        <f t="shared" si="1"/>
        <v>1</v>
      </c>
      <c r="K36" s="47">
        <v>28</v>
      </c>
      <c r="L36" s="44">
        <v>28</v>
      </c>
      <c r="M36" s="71"/>
      <c r="N36" s="48">
        <f t="shared" si="2"/>
        <v>1</v>
      </c>
      <c r="O36" s="44">
        <v>1324</v>
      </c>
      <c r="P36" s="44">
        <v>100</v>
      </c>
      <c r="Q36" s="48">
        <f t="shared" si="3"/>
        <v>2</v>
      </c>
      <c r="R36" s="44">
        <v>376</v>
      </c>
      <c r="S36" s="49">
        <f t="shared" si="4"/>
        <v>1</v>
      </c>
      <c r="T36" s="50">
        <v>901.74</v>
      </c>
      <c r="U36" s="44">
        <v>880</v>
      </c>
      <c r="V36" s="70">
        <f t="shared" si="5"/>
        <v>0.97589105507130658</v>
      </c>
      <c r="W36" s="46">
        <f t="shared" si="6"/>
        <v>2</v>
      </c>
      <c r="X36" s="71">
        <f t="shared" si="7"/>
        <v>8</v>
      </c>
      <c r="Y36" s="44">
        <v>100</v>
      </c>
      <c r="Z36" s="53">
        <f t="shared" si="8"/>
        <v>2</v>
      </c>
      <c r="AA36" s="44">
        <v>99</v>
      </c>
      <c r="AB36" s="53">
        <f t="shared" si="9"/>
        <v>2</v>
      </c>
      <c r="AC36" s="44">
        <v>35517</v>
      </c>
      <c r="AD36" s="72">
        <f t="shared" si="10"/>
        <v>3.3812833206397559</v>
      </c>
      <c r="AE36" s="48">
        <f t="shared" si="11"/>
        <v>1</v>
      </c>
      <c r="AF36" s="44">
        <v>10451</v>
      </c>
      <c r="AG36" s="73"/>
      <c r="AH36" s="46">
        <f t="shared" si="12"/>
        <v>1</v>
      </c>
      <c r="AI36" s="44">
        <v>97</v>
      </c>
      <c r="AJ36" s="53">
        <f t="shared" si="13"/>
        <v>1</v>
      </c>
      <c r="AK36" s="74">
        <f t="shared" si="14"/>
        <v>7</v>
      </c>
      <c r="AL36" s="44">
        <v>6124</v>
      </c>
      <c r="AM36" s="75">
        <f t="shared" si="15"/>
        <v>7.5792079207920793</v>
      </c>
      <c r="AN36" s="58">
        <f t="shared" si="16"/>
        <v>1</v>
      </c>
      <c r="AO36" s="44">
        <v>1278</v>
      </c>
      <c r="AP36" s="59">
        <f t="shared" si="17"/>
        <v>1.5816831683168318</v>
      </c>
      <c r="AQ36" s="60">
        <f t="shared" si="18"/>
        <v>0</v>
      </c>
      <c r="AR36" s="44">
        <v>2105</v>
      </c>
      <c r="AS36" s="76">
        <f t="shared" si="26"/>
        <v>47.840909090909093</v>
      </c>
      <c r="AT36" s="53">
        <f t="shared" si="20"/>
        <v>1</v>
      </c>
      <c r="AU36" s="62">
        <f t="shared" si="21"/>
        <v>2</v>
      </c>
      <c r="AV36" s="63">
        <f t="shared" si="22"/>
        <v>17</v>
      </c>
      <c r="AW36" s="64">
        <f t="shared" si="23"/>
        <v>0.94444444444444442</v>
      </c>
      <c r="AX36" s="96" t="s">
        <v>106</v>
      </c>
    </row>
    <row r="37" spans="1:57" s="81" customFormat="1" ht="15.75" x14ac:dyDescent="0.25">
      <c r="A37" s="68">
        <f t="shared" si="24"/>
        <v>32</v>
      </c>
      <c r="B37" s="93" t="s">
        <v>107</v>
      </c>
      <c r="C37" s="43">
        <v>53</v>
      </c>
      <c r="D37" s="44">
        <v>59</v>
      </c>
      <c r="E37" s="78"/>
      <c r="F37" s="46">
        <f t="shared" si="0"/>
        <v>1</v>
      </c>
      <c r="G37" s="47">
        <v>1151</v>
      </c>
      <c r="H37" s="44">
        <v>1160</v>
      </c>
      <c r="I37" s="79"/>
      <c r="J37" s="46">
        <f t="shared" si="1"/>
        <v>1</v>
      </c>
      <c r="K37" s="47">
        <v>42</v>
      </c>
      <c r="L37" s="44">
        <v>42</v>
      </c>
      <c r="M37" s="71"/>
      <c r="N37" s="48">
        <f t="shared" si="2"/>
        <v>1</v>
      </c>
      <c r="O37" s="44">
        <v>1134</v>
      </c>
      <c r="P37" s="44">
        <v>100</v>
      </c>
      <c r="Q37" s="48">
        <f t="shared" si="3"/>
        <v>2</v>
      </c>
      <c r="R37" s="44">
        <v>195</v>
      </c>
      <c r="S37" s="49">
        <f t="shared" si="4"/>
        <v>1</v>
      </c>
      <c r="T37" s="92">
        <v>1282.5999999999999</v>
      </c>
      <c r="U37" s="44">
        <v>1328</v>
      </c>
      <c r="V37" s="70">
        <f t="shared" si="5"/>
        <v>1.0353968501481368</v>
      </c>
      <c r="W37" s="46">
        <f t="shared" si="6"/>
        <v>2</v>
      </c>
      <c r="X37" s="71">
        <f t="shared" si="7"/>
        <v>8</v>
      </c>
      <c r="Y37" s="44">
        <v>100</v>
      </c>
      <c r="Z37" s="53">
        <f t="shared" si="8"/>
        <v>2</v>
      </c>
      <c r="AA37" s="44">
        <v>100</v>
      </c>
      <c r="AB37" s="53">
        <f t="shared" si="9"/>
        <v>2</v>
      </c>
      <c r="AC37" s="44">
        <v>51822</v>
      </c>
      <c r="AD37" s="72">
        <f t="shared" si="10"/>
        <v>3.4364721485411138</v>
      </c>
      <c r="AE37" s="48">
        <f t="shared" si="11"/>
        <v>1</v>
      </c>
      <c r="AF37" s="44">
        <v>12078</v>
      </c>
      <c r="AG37" s="80"/>
      <c r="AH37" s="46">
        <f t="shared" si="12"/>
        <v>1</v>
      </c>
      <c r="AI37" s="44">
        <v>100</v>
      </c>
      <c r="AJ37" s="53">
        <f t="shared" si="13"/>
        <v>1</v>
      </c>
      <c r="AK37" s="74">
        <f t="shared" si="14"/>
        <v>7</v>
      </c>
      <c r="AL37" s="44">
        <v>5775</v>
      </c>
      <c r="AM37" s="75">
        <f t="shared" si="15"/>
        <v>4.9784482758620694</v>
      </c>
      <c r="AN37" s="58">
        <f t="shared" si="16"/>
        <v>1</v>
      </c>
      <c r="AO37" s="44">
        <v>1829</v>
      </c>
      <c r="AP37" s="59">
        <f t="shared" si="17"/>
        <v>1.5767241379310344</v>
      </c>
      <c r="AQ37" s="60">
        <f t="shared" si="18"/>
        <v>0</v>
      </c>
      <c r="AR37" s="44">
        <v>2113</v>
      </c>
      <c r="AS37" s="76">
        <f t="shared" si="26"/>
        <v>35.813559322033896</v>
      </c>
      <c r="AT37" s="53">
        <f t="shared" si="20"/>
        <v>1</v>
      </c>
      <c r="AU37" s="62">
        <f t="shared" si="21"/>
        <v>2</v>
      </c>
      <c r="AV37" s="63">
        <f t="shared" si="22"/>
        <v>17</v>
      </c>
      <c r="AW37" s="64">
        <f t="shared" si="23"/>
        <v>0.94444444444444442</v>
      </c>
      <c r="AX37" s="96" t="s">
        <v>108</v>
      </c>
    </row>
    <row r="38" spans="1:57" s="81" customFormat="1" ht="15.75" x14ac:dyDescent="0.25">
      <c r="A38" s="68">
        <f t="shared" si="24"/>
        <v>33</v>
      </c>
      <c r="B38" s="93" t="s">
        <v>109</v>
      </c>
      <c r="C38" s="43">
        <v>121</v>
      </c>
      <c r="D38" s="44">
        <v>146</v>
      </c>
      <c r="E38" s="87"/>
      <c r="F38" s="46">
        <f t="shared" si="0"/>
        <v>1</v>
      </c>
      <c r="G38" s="47">
        <v>3485</v>
      </c>
      <c r="H38" s="44">
        <v>3463</v>
      </c>
      <c r="I38" s="85"/>
      <c r="J38" s="46">
        <f t="shared" si="1"/>
        <v>1</v>
      </c>
      <c r="K38" s="47">
        <v>104</v>
      </c>
      <c r="L38" s="44">
        <v>104</v>
      </c>
      <c r="M38" s="71"/>
      <c r="N38" s="48">
        <f t="shared" si="2"/>
        <v>1</v>
      </c>
      <c r="O38" s="44">
        <v>5425</v>
      </c>
      <c r="P38" s="44">
        <v>99</v>
      </c>
      <c r="Q38" s="48">
        <f t="shared" si="3"/>
        <v>2</v>
      </c>
      <c r="R38" s="44">
        <v>1498</v>
      </c>
      <c r="S38" s="49">
        <f t="shared" si="4"/>
        <v>1</v>
      </c>
      <c r="T38" s="86">
        <v>2911.2599999999998</v>
      </c>
      <c r="U38" s="44">
        <v>3054</v>
      </c>
      <c r="V38" s="70">
        <f t="shared" si="5"/>
        <v>1.0490303167700583</v>
      </c>
      <c r="W38" s="46">
        <f t="shared" si="6"/>
        <v>2</v>
      </c>
      <c r="X38" s="71">
        <f t="shared" si="7"/>
        <v>8</v>
      </c>
      <c r="Y38" s="44">
        <v>98</v>
      </c>
      <c r="Z38" s="53">
        <f t="shared" si="8"/>
        <v>2</v>
      </c>
      <c r="AA38" s="44">
        <v>96</v>
      </c>
      <c r="AB38" s="53">
        <f t="shared" si="9"/>
        <v>2</v>
      </c>
      <c r="AC38" s="44">
        <v>107543</v>
      </c>
      <c r="AD38" s="72">
        <f t="shared" si="10"/>
        <v>2.3888358248739419</v>
      </c>
      <c r="AE38" s="48">
        <f t="shared" si="11"/>
        <v>1</v>
      </c>
      <c r="AF38" s="44">
        <v>37819</v>
      </c>
      <c r="AG38" s="73"/>
      <c r="AH38" s="46">
        <f t="shared" si="12"/>
        <v>1</v>
      </c>
      <c r="AI38" s="44">
        <v>90</v>
      </c>
      <c r="AJ38" s="53">
        <f t="shared" si="13"/>
        <v>1</v>
      </c>
      <c r="AK38" s="74">
        <f t="shared" si="14"/>
        <v>7</v>
      </c>
      <c r="AL38" s="44">
        <v>26968</v>
      </c>
      <c r="AM38" s="75">
        <f t="shared" si="15"/>
        <v>7.7874675137164306</v>
      </c>
      <c r="AN38" s="58">
        <f t="shared" si="16"/>
        <v>1</v>
      </c>
      <c r="AO38" s="44">
        <v>9211</v>
      </c>
      <c r="AP38" s="59">
        <f t="shared" si="17"/>
        <v>2.6598325151602658</v>
      </c>
      <c r="AQ38" s="60">
        <f t="shared" si="18"/>
        <v>0</v>
      </c>
      <c r="AR38" s="44">
        <v>4729</v>
      </c>
      <c r="AS38" s="76">
        <f t="shared" si="26"/>
        <v>32.390410958904113</v>
      </c>
      <c r="AT38" s="53">
        <f t="shared" si="20"/>
        <v>1</v>
      </c>
      <c r="AU38" s="62">
        <f t="shared" si="21"/>
        <v>2</v>
      </c>
      <c r="AV38" s="63">
        <f t="shared" si="22"/>
        <v>17</v>
      </c>
      <c r="AW38" s="64">
        <f t="shared" si="23"/>
        <v>0.94444444444444442</v>
      </c>
      <c r="AX38" s="96" t="s">
        <v>110</v>
      </c>
    </row>
    <row r="39" spans="1:57" s="81" customFormat="1" ht="15.75" x14ac:dyDescent="0.25">
      <c r="A39" s="68">
        <f t="shared" si="24"/>
        <v>34</v>
      </c>
      <c r="B39" s="93" t="s">
        <v>111</v>
      </c>
      <c r="C39" s="43">
        <v>76</v>
      </c>
      <c r="D39" s="44">
        <v>81</v>
      </c>
      <c r="E39" s="87"/>
      <c r="F39" s="46">
        <f t="shared" si="0"/>
        <v>1</v>
      </c>
      <c r="G39" s="47">
        <v>1764</v>
      </c>
      <c r="H39" s="44">
        <v>1767</v>
      </c>
      <c r="I39" s="85"/>
      <c r="J39" s="46">
        <f t="shared" si="1"/>
        <v>1</v>
      </c>
      <c r="K39" s="47">
        <v>59</v>
      </c>
      <c r="L39" s="44">
        <v>59</v>
      </c>
      <c r="M39" s="71"/>
      <c r="N39" s="48">
        <f t="shared" si="2"/>
        <v>1</v>
      </c>
      <c r="O39" s="44">
        <v>2817</v>
      </c>
      <c r="P39" s="44">
        <v>99</v>
      </c>
      <c r="Q39" s="48">
        <f t="shared" si="3"/>
        <v>2</v>
      </c>
      <c r="R39" s="44">
        <v>227</v>
      </c>
      <c r="S39" s="49">
        <f t="shared" si="4"/>
        <v>1</v>
      </c>
      <c r="T39" s="50">
        <v>2084.6799999999998</v>
      </c>
      <c r="U39" s="44">
        <v>1844</v>
      </c>
      <c r="V39" s="70">
        <f t="shared" si="5"/>
        <v>0.88454822802540445</v>
      </c>
      <c r="W39" s="46">
        <f t="shared" si="6"/>
        <v>2</v>
      </c>
      <c r="X39" s="71">
        <f t="shared" si="7"/>
        <v>8</v>
      </c>
      <c r="Y39" s="44">
        <v>97</v>
      </c>
      <c r="Z39" s="53">
        <f t="shared" si="8"/>
        <v>2</v>
      </c>
      <c r="AA39" s="44">
        <v>96</v>
      </c>
      <c r="AB39" s="53">
        <f t="shared" si="9"/>
        <v>2</v>
      </c>
      <c r="AC39" s="44">
        <v>62638</v>
      </c>
      <c r="AD39" s="72">
        <f t="shared" si="10"/>
        <v>2.7268294806495144</v>
      </c>
      <c r="AE39" s="48">
        <f t="shared" si="11"/>
        <v>1</v>
      </c>
      <c r="AF39" s="44">
        <v>19800</v>
      </c>
      <c r="AG39" s="73"/>
      <c r="AH39" s="46">
        <f t="shared" si="12"/>
        <v>1</v>
      </c>
      <c r="AI39" s="44">
        <v>97</v>
      </c>
      <c r="AJ39" s="53">
        <f t="shared" si="13"/>
        <v>1</v>
      </c>
      <c r="AK39" s="74">
        <f t="shared" si="14"/>
        <v>7</v>
      </c>
      <c r="AL39" s="44">
        <v>5848</v>
      </c>
      <c r="AM39" s="75">
        <f t="shared" si="15"/>
        <v>3.3095642331635542</v>
      </c>
      <c r="AN39" s="58">
        <f t="shared" si="16"/>
        <v>0</v>
      </c>
      <c r="AO39" s="44">
        <v>8026</v>
      </c>
      <c r="AP39" s="59">
        <f t="shared" si="17"/>
        <v>4.5421618562535366</v>
      </c>
      <c r="AQ39" s="60">
        <f t="shared" si="18"/>
        <v>1</v>
      </c>
      <c r="AR39" s="44">
        <v>3531</v>
      </c>
      <c r="AS39" s="76">
        <f t="shared" si="26"/>
        <v>43.592592592592595</v>
      </c>
      <c r="AT39" s="53">
        <f t="shared" si="20"/>
        <v>1</v>
      </c>
      <c r="AU39" s="62">
        <f t="shared" si="21"/>
        <v>2</v>
      </c>
      <c r="AV39" s="63">
        <f t="shared" si="22"/>
        <v>17</v>
      </c>
      <c r="AW39" s="64">
        <f t="shared" si="23"/>
        <v>0.94444444444444442</v>
      </c>
      <c r="AX39" s="96" t="s">
        <v>112</v>
      </c>
    </row>
    <row r="40" spans="1:57" s="81" customFormat="1" ht="15.75" x14ac:dyDescent="0.25">
      <c r="A40" s="68">
        <f t="shared" si="24"/>
        <v>35</v>
      </c>
      <c r="B40" s="93" t="s">
        <v>113</v>
      </c>
      <c r="C40" s="43">
        <v>84</v>
      </c>
      <c r="D40" s="44">
        <v>95</v>
      </c>
      <c r="E40" s="78"/>
      <c r="F40" s="46">
        <f t="shared" si="0"/>
        <v>1</v>
      </c>
      <c r="G40" s="47">
        <v>2111</v>
      </c>
      <c r="H40" s="44">
        <v>2112</v>
      </c>
      <c r="I40" s="79"/>
      <c r="J40" s="46">
        <f t="shared" si="1"/>
        <v>1</v>
      </c>
      <c r="K40" s="47">
        <v>64</v>
      </c>
      <c r="L40" s="44">
        <v>64</v>
      </c>
      <c r="M40" s="71"/>
      <c r="N40" s="48">
        <f t="shared" si="2"/>
        <v>1</v>
      </c>
      <c r="O40" s="44">
        <v>4113</v>
      </c>
      <c r="P40" s="44">
        <v>99</v>
      </c>
      <c r="Q40" s="48">
        <f t="shared" si="3"/>
        <v>2</v>
      </c>
      <c r="R40" s="44">
        <v>311</v>
      </c>
      <c r="S40" s="49">
        <f t="shared" si="4"/>
        <v>1</v>
      </c>
      <c r="T40" s="50">
        <v>2021.88</v>
      </c>
      <c r="U40" s="44">
        <v>2036</v>
      </c>
      <c r="V40" s="70">
        <f t="shared" si="5"/>
        <v>1.0069835994223197</v>
      </c>
      <c r="W40" s="46">
        <f t="shared" si="6"/>
        <v>2</v>
      </c>
      <c r="X40" s="71">
        <f t="shared" si="7"/>
        <v>8</v>
      </c>
      <c r="Y40" s="44">
        <v>99</v>
      </c>
      <c r="Z40" s="53">
        <f t="shared" si="8"/>
        <v>2</v>
      </c>
      <c r="AA40" s="44">
        <v>98</v>
      </c>
      <c r="AB40" s="53">
        <f t="shared" si="9"/>
        <v>2</v>
      </c>
      <c r="AC40" s="44">
        <v>69956</v>
      </c>
      <c r="AD40" s="72">
        <f t="shared" si="10"/>
        <v>2.5479312354312356</v>
      </c>
      <c r="AE40" s="48">
        <f t="shared" si="11"/>
        <v>1</v>
      </c>
      <c r="AF40" s="44">
        <v>27718</v>
      </c>
      <c r="AG40" s="80"/>
      <c r="AH40" s="46">
        <f t="shared" si="12"/>
        <v>1</v>
      </c>
      <c r="AI40" s="44">
        <v>98</v>
      </c>
      <c r="AJ40" s="53">
        <f t="shared" si="13"/>
        <v>1</v>
      </c>
      <c r="AK40" s="74">
        <f t="shared" si="14"/>
        <v>7</v>
      </c>
      <c r="AL40" s="44">
        <v>5895</v>
      </c>
      <c r="AM40" s="75">
        <f t="shared" si="15"/>
        <v>2.7911931818181817</v>
      </c>
      <c r="AN40" s="58">
        <f t="shared" si="16"/>
        <v>0</v>
      </c>
      <c r="AO40" s="44">
        <v>17372</v>
      </c>
      <c r="AP40" s="59">
        <f t="shared" si="17"/>
        <v>8.2253787878787872</v>
      </c>
      <c r="AQ40" s="60">
        <f t="shared" si="18"/>
        <v>1</v>
      </c>
      <c r="AR40" s="44">
        <v>5368</v>
      </c>
      <c r="AS40" s="76">
        <f t="shared" si="26"/>
        <v>56.505263157894738</v>
      </c>
      <c r="AT40" s="53">
        <f t="shared" si="20"/>
        <v>1</v>
      </c>
      <c r="AU40" s="62">
        <f t="shared" si="21"/>
        <v>2</v>
      </c>
      <c r="AV40" s="63">
        <f t="shared" si="22"/>
        <v>17</v>
      </c>
      <c r="AW40" s="64">
        <f t="shared" si="23"/>
        <v>0.94444444444444442</v>
      </c>
      <c r="AX40" s="96" t="s">
        <v>114</v>
      </c>
    </row>
    <row r="41" spans="1:57" s="81" customFormat="1" ht="15.75" x14ac:dyDescent="0.25">
      <c r="A41" s="68">
        <f t="shared" si="24"/>
        <v>36</v>
      </c>
      <c r="B41" s="93" t="s">
        <v>115</v>
      </c>
      <c r="C41" s="43">
        <v>63</v>
      </c>
      <c r="D41" s="44">
        <v>76</v>
      </c>
      <c r="E41" s="94"/>
      <c r="F41" s="46">
        <f t="shared" si="0"/>
        <v>1</v>
      </c>
      <c r="G41" s="47">
        <v>1552</v>
      </c>
      <c r="H41" s="44">
        <v>1589</v>
      </c>
      <c r="I41" s="94"/>
      <c r="J41" s="46">
        <f t="shared" si="1"/>
        <v>1</v>
      </c>
      <c r="K41" s="47">
        <v>50</v>
      </c>
      <c r="L41" s="44">
        <v>50</v>
      </c>
      <c r="M41" s="94"/>
      <c r="N41" s="48">
        <f t="shared" si="2"/>
        <v>1</v>
      </c>
      <c r="O41" s="44">
        <v>2694</v>
      </c>
      <c r="P41" s="44">
        <v>96</v>
      </c>
      <c r="Q41" s="48">
        <f t="shared" si="3"/>
        <v>2</v>
      </c>
      <c r="R41" s="44">
        <v>211</v>
      </c>
      <c r="S41" s="49">
        <f t="shared" si="4"/>
        <v>1</v>
      </c>
      <c r="T41" s="50">
        <v>1386</v>
      </c>
      <c r="U41" s="44">
        <v>1537</v>
      </c>
      <c r="V41" s="70">
        <f t="shared" si="5"/>
        <v>1.1089466089466089</v>
      </c>
      <c r="W41" s="46">
        <f t="shared" si="6"/>
        <v>2</v>
      </c>
      <c r="X41" s="71">
        <f t="shared" si="7"/>
        <v>8</v>
      </c>
      <c r="Y41" s="44">
        <v>94</v>
      </c>
      <c r="Z41" s="53">
        <f t="shared" si="8"/>
        <v>2</v>
      </c>
      <c r="AA41" s="44">
        <v>90</v>
      </c>
      <c r="AB41" s="53">
        <f t="shared" si="9"/>
        <v>2</v>
      </c>
      <c r="AC41" s="44">
        <v>61303</v>
      </c>
      <c r="AD41" s="72">
        <f t="shared" si="10"/>
        <v>2.9676622936534831</v>
      </c>
      <c r="AE41" s="48">
        <f t="shared" si="11"/>
        <v>1</v>
      </c>
      <c r="AF41" s="44">
        <v>20219</v>
      </c>
      <c r="AG41" s="80"/>
      <c r="AH41" s="46">
        <f t="shared" si="12"/>
        <v>1</v>
      </c>
      <c r="AI41" s="44">
        <v>94</v>
      </c>
      <c r="AJ41" s="53">
        <f t="shared" si="13"/>
        <v>1</v>
      </c>
      <c r="AK41" s="74">
        <f t="shared" si="14"/>
        <v>7</v>
      </c>
      <c r="AL41" s="44">
        <v>6924</v>
      </c>
      <c r="AM41" s="75">
        <f t="shared" si="15"/>
        <v>4.3574575204531154</v>
      </c>
      <c r="AN41" s="58">
        <f t="shared" si="16"/>
        <v>1</v>
      </c>
      <c r="AO41" s="44">
        <v>1699</v>
      </c>
      <c r="AP41" s="59">
        <f t="shared" si="17"/>
        <v>1.0692259282567653</v>
      </c>
      <c r="AQ41" s="60">
        <f t="shared" si="18"/>
        <v>0</v>
      </c>
      <c r="AR41" s="44">
        <v>2549</v>
      </c>
      <c r="AS41" s="76">
        <f t="shared" si="26"/>
        <v>33.539473684210527</v>
      </c>
      <c r="AT41" s="53">
        <f t="shared" si="20"/>
        <v>1</v>
      </c>
      <c r="AU41" s="62">
        <f t="shared" si="21"/>
        <v>2</v>
      </c>
      <c r="AV41" s="63">
        <f t="shared" si="22"/>
        <v>17</v>
      </c>
      <c r="AW41" s="64">
        <f t="shared" si="23"/>
        <v>0.94444444444444442</v>
      </c>
      <c r="AX41" s="96" t="s">
        <v>116</v>
      </c>
      <c r="AY41" s="77"/>
      <c r="AZ41" s="77"/>
      <c r="BA41" s="77"/>
      <c r="BB41" s="77"/>
      <c r="BC41" s="77"/>
      <c r="BD41" s="77"/>
      <c r="BE41" s="77"/>
    </row>
    <row r="42" spans="1:57" s="81" customFormat="1" ht="15.75" x14ac:dyDescent="0.25">
      <c r="A42" s="68">
        <f t="shared" si="24"/>
        <v>37</v>
      </c>
      <c r="B42" s="93" t="s">
        <v>117</v>
      </c>
      <c r="C42" s="43">
        <v>83</v>
      </c>
      <c r="D42" s="44">
        <v>106</v>
      </c>
      <c r="E42" s="88"/>
      <c r="F42" s="46">
        <f t="shared" si="0"/>
        <v>1</v>
      </c>
      <c r="G42" s="47">
        <v>2091</v>
      </c>
      <c r="H42" s="44">
        <v>2081</v>
      </c>
      <c r="I42" s="88"/>
      <c r="J42" s="46">
        <f t="shared" si="1"/>
        <v>1</v>
      </c>
      <c r="K42" s="47">
        <v>65</v>
      </c>
      <c r="L42" s="44">
        <v>65</v>
      </c>
      <c r="M42" s="71"/>
      <c r="N42" s="48">
        <f t="shared" si="2"/>
        <v>1</v>
      </c>
      <c r="O42" s="44">
        <v>3149</v>
      </c>
      <c r="P42" s="44">
        <v>100</v>
      </c>
      <c r="Q42" s="48">
        <f t="shared" si="3"/>
        <v>2</v>
      </c>
      <c r="R42" s="44">
        <v>310</v>
      </c>
      <c r="S42" s="49">
        <f t="shared" si="4"/>
        <v>1</v>
      </c>
      <c r="T42" s="92">
        <v>2066.6999999999998</v>
      </c>
      <c r="U42" s="44">
        <v>2078</v>
      </c>
      <c r="V42" s="97">
        <f t="shared" si="5"/>
        <v>1.0054676537475202</v>
      </c>
      <c r="W42" s="46">
        <f t="shared" si="6"/>
        <v>2</v>
      </c>
      <c r="X42" s="98">
        <f t="shared" si="7"/>
        <v>8</v>
      </c>
      <c r="Y42" s="44">
        <v>100</v>
      </c>
      <c r="Z42" s="53">
        <f t="shared" si="8"/>
        <v>2</v>
      </c>
      <c r="AA42" s="44">
        <v>100</v>
      </c>
      <c r="AB42" s="53">
        <f t="shared" si="9"/>
        <v>2</v>
      </c>
      <c r="AC42" s="44">
        <v>71268</v>
      </c>
      <c r="AD42" s="72">
        <f t="shared" si="10"/>
        <v>2.6343843566332756</v>
      </c>
      <c r="AE42" s="48">
        <f t="shared" si="11"/>
        <v>1</v>
      </c>
      <c r="AF42" s="44">
        <v>25465</v>
      </c>
      <c r="AG42" s="80"/>
      <c r="AH42" s="46">
        <f t="shared" si="12"/>
        <v>1</v>
      </c>
      <c r="AI42" s="44">
        <v>100</v>
      </c>
      <c r="AJ42" s="53">
        <f t="shared" si="13"/>
        <v>1</v>
      </c>
      <c r="AK42" s="74">
        <f t="shared" si="14"/>
        <v>7</v>
      </c>
      <c r="AL42" s="44">
        <v>10800</v>
      </c>
      <c r="AM42" s="75">
        <f t="shared" si="15"/>
        <v>5.1898125901009129</v>
      </c>
      <c r="AN42" s="58">
        <f t="shared" si="16"/>
        <v>1</v>
      </c>
      <c r="AO42" s="44">
        <v>16644</v>
      </c>
      <c r="AP42" s="59">
        <f t="shared" si="17"/>
        <v>7.9980778471888518</v>
      </c>
      <c r="AQ42" s="60">
        <f t="shared" si="18"/>
        <v>1</v>
      </c>
      <c r="AR42" s="44">
        <v>2826</v>
      </c>
      <c r="AS42" s="76">
        <f t="shared" si="26"/>
        <v>26.660377358490567</v>
      </c>
      <c r="AT42" s="53">
        <f t="shared" si="20"/>
        <v>0</v>
      </c>
      <c r="AU42" s="62">
        <f t="shared" si="21"/>
        <v>2</v>
      </c>
      <c r="AV42" s="63">
        <f t="shared" si="22"/>
        <v>17</v>
      </c>
      <c r="AW42" s="64">
        <f t="shared" si="23"/>
        <v>0.94444444444444442</v>
      </c>
      <c r="AX42" s="99" t="s">
        <v>118</v>
      </c>
    </row>
    <row r="43" spans="1:57" s="81" customFormat="1" ht="15.75" x14ac:dyDescent="0.25">
      <c r="A43" s="68">
        <f t="shared" si="24"/>
        <v>38</v>
      </c>
      <c r="B43" s="100" t="s">
        <v>119</v>
      </c>
      <c r="C43" s="43">
        <v>61</v>
      </c>
      <c r="D43" s="44">
        <v>71</v>
      </c>
      <c r="E43" s="69"/>
      <c r="F43" s="46">
        <f t="shared" si="0"/>
        <v>1</v>
      </c>
      <c r="G43" s="47">
        <v>1235</v>
      </c>
      <c r="H43" s="44">
        <v>1230</v>
      </c>
      <c r="I43" s="69"/>
      <c r="J43" s="46">
        <f t="shared" si="1"/>
        <v>1</v>
      </c>
      <c r="K43" s="47">
        <v>41</v>
      </c>
      <c r="L43" s="44">
        <v>41</v>
      </c>
      <c r="M43" s="69"/>
      <c r="N43" s="48">
        <f t="shared" si="2"/>
        <v>1</v>
      </c>
      <c r="O43" s="44">
        <v>1477</v>
      </c>
      <c r="P43" s="44">
        <v>99</v>
      </c>
      <c r="Q43" s="48">
        <f t="shared" si="3"/>
        <v>2</v>
      </c>
      <c r="R43" s="44">
        <v>352</v>
      </c>
      <c r="S43" s="49">
        <f t="shared" si="4"/>
        <v>1</v>
      </c>
      <c r="T43" s="50">
        <v>1610.3999999999999</v>
      </c>
      <c r="U43" s="44">
        <v>1381</v>
      </c>
      <c r="V43" s="70">
        <f t="shared" si="5"/>
        <v>0.85755091902632896</v>
      </c>
      <c r="W43" s="46">
        <f t="shared" si="6"/>
        <v>2</v>
      </c>
      <c r="X43" s="71">
        <f t="shared" si="7"/>
        <v>8</v>
      </c>
      <c r="Y43" s="44">
        <v>98</v>
      </c>
      <c r="Z43" s="53">
        <f t="shared" si="8"/>
        <v>2</v>
      </c>
      <c r="AA43" s="44">
        <v>98</v>
      </c>
      <c r="AB43" s="53">
        <f t="shared" si="9"/>
        <v>2</v>
      </c>
      <c r="AC43" s="44">
        <v>34461</v>
      </c>
      <c r="AD43" s="72">
        <f t="shared" si="10"/>
        <v>2.1551594746716698</v>
      </c>
      <c r="AE43" s="48">
        <f t="shared" si="11"/>
        <v>1</v>
      </c>
      <c r="AF43" s="44">
        <v>11502</v>
      </c>
      <c r="AG43" s="73"/>
      <c r="AH43" s="46">
        <f t="shared" si="12"/>
        <v>1</v>
      </c>
      <c r="AI43" s="44">
        <v>98</v>
      </c>
      <c r="AJ43" s="53">
        <f t="shared" si="13"/>
        <v>1</v>
      </c>
      <c r="AK43" s="74">
        <f t="shared" si="14"/>
        <v>7</v>
      </c>
      <c r="AL43" s="44">
        <v>8361</v>
      </c>
      <c r="AM43" s="75">
        <f t="shared" si="15"/>
        <v>6.7975609756097564</v>
      </c>
      <c r="AN43" s="58">
        <f t="shared" si="16"/>
        <v>1</v>
      </c>
      <c r="AO43" s="44">
        <v>2202</v>
      </c>
      <c r="AP43" s="59">
        <f t="shared" si="17"/>
        <v>1.7902439024390244</v>
      </c>
      <c r="AQ43" s="60">
        <f t="shared" si="18"/>
        <v>0</v>
      </c>
      <c r="AR43" s="44">
        <v>1606</v>
      </c>
      <c r="AS43" s="76">
        <f t="shared" si="26"/>
        <v>22.619718309859156</v>
      </c>
      <c r="AT43" s="53">
        <f t="shared" si="20"/>
        <v>0</v>
      </c>
      <c r="AU43" s="62">
        <f t="shared" si="21"/>
        <v>1</v>
      </c>
      <c r="AV43" s="63">
        <f t="shared" si="22"/>
        <v>16</v>
      </c>
      <c r="AW43" s="64">
        <f t="shared" si="23"/>
        <v>0.88888888888888884</v>
      </c>
      <c r="AX43" s="101" t="s">
        <v>120</v>
      </c>
    </row>
    <row r="44" spans="1:57" s="81" customFormat="1" ht="15.75" x14ac:dyDescent="0.25">
      <c r="A44" s="68">
        <f t="shared" si="24"/>
        <v>39</v>
      </c>
      <c r="B44" s="100" t="s">
        <v>121</v>
      </c>
      <c r="C44" s="43">
        <v>48</v>
      </c>
      <c r="D44" s="44">
        <v>57</v>
      </c>
      <c r="E44" s="69"/>
      <c r="F44" s="46">
        <f t="shared" si="0"/>
        <v>1</v>
      </c>
      <c r="G44" s="47">
        <v>997</v>
      </c>
      <c r="H44" s="44">
        <v>977</v>
      </c>
      <c r="I44" s="69"/>
      <c r="J44" s="46">
        <f t="shared" si="1"/>
        <v>1</v>
      </c>
      <c r="K44" s="47">
        <v>37</v>
      </c>
      <c r="L44" s="44">
        <v>37</v>
      </c>
      <c r="M44" s="69"/>
      <c r="N44" s="48">
        <f t="shared" si="2"/>
        <v>1</v>
      </c>
      <c r="O44" s="44">
        <v>1122</v>
      </c>
      <c r="P44" s="44">
        <v>97</v>
      </c>
      <c r="Q44" s="48">
        <f t="shared" si="3"/>
        <v>2</v>
      </c>
      <c r="R44" s="44">
        <v>285</v>
      </c>
      <c r="S44" s="49">
        <f t="shared" si="4"/>
        <v>1</v>
      </c>
      <c r="T44" s="86">
        <v>1340.6399999999999</v>
      </c>
      <c r="U44" s="44">
        <v>1511</v>
      </c>
      <c r="V44" s="70">
        <f t="shared" si="5"/>
        <v>1.1270736364721328</v>
      </c>
      <c r="W44" s="46">
        <f t="shared" si="6"/>
        <v>2</v>
      </c>
      <c r="X44" s="71">
        <f t="shared" si="7"/>
        <v>8</v>
      </c>
      <c r="Y44" s="44">
        <v>100</v>
      </c>
      <c r="Z44" s="53">
        <f t="shared" si="8"/>
        <v>2</v>
      </c>
      <c r="AA44" s="44">
        <v>100</v>
      </c>
      <c r="AB44" s="53">
        <f t="shared" si="9"/>
        <v>2</v>
      </c>
      <c r="AC44" s="44">
        <v>31408</v>
      </c>
      <c r="AD44" s="72">
        <f t="shared" si="10"/>
        <v>2.4728761514841349</v>
      </c>
      <c r="AE44" s="48">
        <f t="shared" si="11"/>
        <v>1</v>
      </c>
      <c r="AF44" s="44">
        <v>9248</v>
      </c>
      <c r="AG44" s="73"/>
      <c r="AH44" s="46">
        <f t="shared" si="12"/>
        <v>1</v>
      </c>
      <c r="AI44" s="44">
        <v>88</v>
      </c>
      <c r="AJ44" s="53">
        <f t="shared" si="13"/>
        <v>1</v>
      </c>
      <c r="AK44" s="74">
        <f t="shared" si="14"/>
        <v>7</v>
      </c>
      <c r="AL44" s="44">
        <v>3880</v>
      </c>
      <c r="AM44" s="75">
        <f t="shared" si="15"/>
        <v>3.9713408393039917</v>
      </c>
      <c r="AN44" s="58">
        <f t="shared" si="16"/>
        <v>1</v>
      </c>
      <c r="AO44" s="44">
        <v>2860</v>
      </c>
      <c r="AP44" s="59">
        <f t="shared" si="17"/>
        <v>2.9273285568065508</v>
      </c>
      <c r="AQ44" s="60">
        <f t="shared" si="18"/>
        <v>0</v>
      </c>
      <c r="AR44" s="44">
        <v>1523</v>
      </c>
      <c r="AS44" s="76">
        <f t="shared" si="26"/>
        <v>26.719298245614034</v>
      </c>
      <c r="AT44" s="53">
        <f t="shared" si="20"/>
        <v>0</v>
      </c>
      <c r="AU44" s="62">
        <f t="shared" si="21"/>
        <v>1</v>
      </c>
      <c r="AV44" s="63">
        <f t="shared" si="22"/>
        <v>16</v>
      </c>
      <c r="AW44" s="64">
        <f t="shared" si="23"/>
        <v>0.88888888888888884</v>
      </c>
      <c r="AX44" s="101" t="s">
        <v>122</v>
      </c>
    </row>
    <row r="45" spans="1:57" s="77" customFormat="1" ht="15.75" x14ac:dyDescent="0.25">
      <c r="A45" s="68">
        <f t="shared" si="24"/>
        <v>40</v>
      </c>
      <c r="B45" s="100" t="s">
        <v>123</v>
      </c>
      <c r="C45" s="43">
        <v>59</v>
      </c>
      <c r="D45" s="44">
        <v>72</v>
      </c>
      <c r="E45" s="87"/>
      <c r="F45" s="46">
        <f t="shared" si="0"/>
        <v>1</v>
      </c>
      <c r="G45" s="47">
        <v>1169</v>
      </c>
      <c r="H45" s="44">
        <v>1172</v>
      </c>
      <c r="I45" s="85"/>
      <c r="J45" s="46">
        <f t="shared" si="1"/>
        <v>1</v>
      </c>
      <c r="K45" s="47">
        <v>42</v>
      </c>
      <c r="L45" s="44">
        <v>42</v>
      </c>
      <c r="M45" s="71"/>
      <c r="N45" s="48">
        <f t="shared" si="2"/>
        <v>1</v>
      </c>
      <c r="O45" s="44">
        <v>1369</v>
      </c>
      <c r="P45" s="44">
        <v>100</v>
      </c>
      <c r="Q45" s="48">
        <f t="shared" si="3"/>
        <v>2</v>
      </c>
      <c r="R45" s="44">
        <v>418</v>
      </c>
      <c r="S45" s="49">
        <f t="shared" si="4"/>
        <v>1</v>
      </c>
      <c r="T45" s="50">
        <v>1562.9099999999999</v>
      </c>
      <c r="U45" s="44">
        <v>1632</v>
      </c>
      <c r="V45" s="70">
        <f t="shared" si="5"/>
        <v>1.0442060003455094</v>
      </c>
      <c r="W45" s="46">
        <f t="shared" si="6"/>
        <v>2</v>
      </c>
      <c r="X45" s="71">
        <f t="shared" si="7"/>
        <v>8</v>
      </c>
      <c r="Y45" s="44">
        <v>100</v>
      </c>
      <c r="Z45" s="53">
        <f t="shared" si="8"/>
        <v>2</v>
      </c>
      <c r="AA45" s="44">
        <v>92</v>
      </c>
      <c r="AB45" s="53">
        <f t="shared" si="9"/>
        <v>2</v>
      </c>
      <c r="AC45" s="44">
        <v>54107</v>
      </c>
      <c r="AD45" s="72">
        <f t="shared" si="10"/>
        <v>3.5512601732738251</v>
      </c>
      <c r="AE45" s="48">
        <f t="shared" si="11"/>
        <v>1</v>
      </c>
      <c r="AF45" s="44">
        <v>15451</v>
      </c>
      <c r="AG45" s="73"/>
      <c r="AH45" s="46">
        <f t="shared" si="12"/>
        <v>1</v>
      </c>
      <c r="AI45" s="44">
        <v>93</v>
      </c>
      <c r="AJ45" s="53">
        <f t="shared" si="13"/>
        <v>1</v>
      </c>
      <c r="AK45" s="74">
        <f t="shared" si="14"/>
        <v>7</v>
      </c>
      <c r="AL45" s="44">
        <v>14741</v>
      </c>
      <c r="AM45" s="75">
        <f t="shared" si="15"/>
        <v>12.577645051194539</v>
      </c>
      <c r="AN45" s="58">
        <f t="shared" si="16"/>
        <v>1</v>
      </c>
      <c r="AO45" s="44">
        <v>814</v>
      </c>
      <c r="AP45" s="59">
        <f t="shared" si="17"/>
        <v>0.69453924914675769</v>
      </c>
      <c r="AQ45" s="60">
        <f t="shared" si="18"/>
        <v>0</v>
      </c>
      <c r="AR45" s="44">
        <v>1890</v>
      </c>
      <c r="AS45" s="76">
        <f t="shared" si="26"/>
        <v>26.25</v>
      </c>
      <c r="AT45" s="53">
        <f t="shared" si="20"/>
        <v>0</v>
      </c>
      <c r="AU45" s="62">
        <f t="shared" si="21"/>
        <v>1</v>
      </c>
      <c r="AV45" s="63">
        <f t="shared" si="22"/>
        <v>16</v>
      </c>
      <c r="AW45" s="64">
        <f t="shared" si="23"/>
        <v>0.88888888888888884</v>
      </c>
      <c r="AX45" s="101" t="s">
        <v>124</v>
      </c>
      <c r="AY45" s="81"/>
      <c r="AZ45" s="81"/>
      <c r="BA45" s="81"/>
      <c r="BB45" s="81"/>
      <c r="BC45" s="81"/>
      <c r="BD45" s="81"/>
      <c r="BE45" s="81"/>
    </row>
    <row r="46" spans="1:57" s="77" customFormat="1" ht="15.75" x14ac:dyDescent="0.25">
      <c r="A46" s="68">
        <f t="shared" si="24"/>
        <v>41</v>
      </c>
      <c r="B46" s="100" t="s">
        <v>125</v>
      </c>
      <c r="C46" s="43">
        <v>71</v>
      </c>
      <c r="D46" s="44">
        <v>80</v>
      </c>
      <c r="E46" s="78"/>
      <c r="F46" s="46">
        <f t="shared" si="0"/>
        <v>1</v>
      </c>
      <c r="G46" s="47">
        <v>1725</v>
      </c>
      <c r="H46" s="44">
        <v>1725</v>
      </c>
      <c r="I46" s="79"/>
      <c r="J46" s="46">
        <f t="shared" si="1"/>
        <v>1</v>
      </c>
      <c r="K46" s="47">
        <v>60</v>
      </c>
      <c r="L46" s="44">
        <v>60</v>
      </c>
      <c r="M46" s="71"/>
      <c r="N46" s="48">
        <f t="shared" si="2"/>
        <v>1</v>
      </c>
      <c r="O46" s="44">
        <v>2017</v>
      </c>
      <c r="P46" s="44">
        <v>100</v>
      </c>
      <c r="Q46" s="48">
        <f t="shared" si="3"/>
        <v>2</v>
      </c>
      <c r="R46" s="44">
        <v>1016</v>
      </c>
      <c r="S46" s="49">
        <f t="shared" si="4"/>
        <v>1</v>
      </c>
      <c r="T46" s="50">
        <v>2140.65</v>
      </c>
      <c r="U46" s="44">
        <v>2024</v>
      </c>
      <c r="V46" s="70">
        <f t="shared" si="5"/>
        <v>0.94550720575526126</v>
      </c>
      <c r="W46" s="46">
        <f t="shared" si="6"/>
        <v>2</v>
      </c>
      <c r="X46" s="71">
        <f t="shared" si="7"/>
        <v>8</v>
      </c>
      <c r="Y46" s="44">
        <v>100</v>
      </c>
      <c r="Z46" s="53">
        <f t="shared" si="8"/>
        <v>2</v>
      </c>
      <c r="AA46" s="44">
        <v>87</v>
      </c>
      <c r="AB46" s="53">
        <f t="shared" si="9"/>
        <v>2</v>
      </c>
      <c r="AC46" s="44">
        <v>48896</v>
      </c>
      <c r="AD46" s="72">
        <f t="shared" si="10"/>
        <v>2.1804236343366776</v>
      </c>
      <c r="AE46" s="48">
        <f t="shared" si="11"/>
        <v>1</v>
      </c>
      <c r="AF46" s="44">
        <v>16922</v>
      </c>
      <c r="AG46" s="80"/>
      <c r="AH46" s="46">
        <f t="shared" si="12"/>
        <v>1</v>
      </c>
      <c r="AI46" s="44">
        <v>99</v>
      </c>
      <c r="AJ46" s="53">
        <f t="shared" si="13"/>
        <v>1</v>
      </c>
      <c r="AK46" s="74">
        <f t="shared" si="14"/>
        <v>7</v>
      </c>
      <c r="AL46" s="44">
        <v>7654</v>
      </c>
      <c r="AM46" s="75">
        <f t="shared" si="15"/>
        <v>4.437101449275362</v>
      </c>
      <c r="AN46" s="58">
        <f t="shared" si="16"/>
        <v>1</v>
      </c>
      <c r="AO46" s="44">
        <v>4003</v>
      </c>
      <c r="AP46" s="59">
        <f t="shared" si="17"/>
        <v>2.3205797101449277</v>
      </c>
      <c r="AQ46" s="60">
        <f t="shared" si="18"/>
        <v>0</v>
      </c>
      <c r="AR46" s="44">
        <v>1593</v>
      </c>
      <c r="AS46" s="76">
        <f t="shared" si="26"/>
        <v>19.912500000000001</v>
      </c>
      <c r="AT46" s="53">
        <f t="shared" si="20"/>
        <v>0</v>
      </c>
      <c r="AU46" s="62">
        <f t="shared" si="21"/>
        <v>1</v>
      </c>
      <c r="AV46" s="63">
        <f t="shared" si="22"/>
        <v>16</v>
      </c>
      <c r="AW46" s="64">
        <f t="shared" si="23"/>
        <v>0.88888888888888884</v>
      </c>
      <c r="AX46" s="101" t="s">
        <v>126</v>
      </c>
      <c r="AY46" s="81"/>
      <c r="AZ46" s="81"/>
      <c r="BA46" s="81"/>
      <c r="BB46" s="81"/>
      <c r="BC46" s="81"/>
      <c r="BD46" s="81"/>
      <c r="BE46" s="81"/>
    </row>
    <row r="47" spans="1:57" s="81" customFormat="1" ht="15.75" x14ac:dyDescent="0.25">
      <c r="A47" s="68">
        <f t="shared" si="24"/>
        <v>42</v>
      </c>
      <c r="B47" s="100" t="s">
        <v>127</v>
      </c>
      <c r="C47" s="43">
        <v>48</v>
      </c>
      <c r="D47" s="44">
        <v>62</v>
      </c>
      <c r="E47" s="87"/>
      <c r="F47" s="46">
        <f t="shared" si="0"/>
        <v>1</v>
      </c>
      <c r="G47" s="47">
        <v>922</v>
      </c>
      <c r="H47" s="44">
        <v>917</v>
      </c>
      <c r="I47" s="85"/>
      <c r="J47" s="46">
        <f t="shared" si="1"/>
        <v>1</v>
      </c>
      <c r="K47" s="47">
        <v>34</v>
      </c>
      <c r="L47" s="44">
        <v>34</v>
      </c>
      <c r="M47" s="71"/>
      <c r="N47" s="48">
        <f t="shared" si="2"/>
        <v>1</v>
      </c>
      <c r="O47" s="44">
        <v>930</v>
      </c>
      <c r="P47" s="44">
        <v>98</v>
      </c>
      <c r="Q47" s="48">
        <f t="shared" si="3"/>
        <v>2</v>
      </c>
      <c r="R47" s="44">
        <v>241</v>
      </c>
      <c r="S47" s="49">
        <f t="shared" si="4"/>
        <v>1</v>
      </c>
      <c r="T47" s="50">
        <v>1289.28</v>
      </c>
      <c r="U47" s="44">
        <v>1169</v>
      </c>
      <c r="V47" s="70">
        <f t="shared" si="5"/>
        <v>0.90670761975676351</v>
      </c>
      <c r="W47" s="46">
        <f t="shared" si="6"/>
        <v>2</v>
      </c>
      <c r="X47" s="71">
        <f t="shared" si="7"/>
        <v>8</v>
      </c>
      <c r="Y47" s="44">
        <v>98</v>
      </c>
      <c r="Z47" s="53">
        <f t="shared" si="8"/>
        <v>2</v>
      </c>
      <c r="AA47" s="44">
        <v>96</v>
      </c>
      <c r="AB47" s="53">
        <f t="shared" si="9"/>
        <v>2</v>
      </c>
      <c r="AC47" s="44">
        <v>31075</v>
      </c>
      <c r="AD47" s="72">
        <f t="shared" si="10"/>
        <v>2.6067444006375307</v>
      </c>
      <c r="AE47" s="48">
        <f t="shared" si="11"/>
        <v>1</v>
      </c>
      <c r="AF47" s="44">
        <v>12739</v>
      </c>
      <c r="AG47" s="73"/>
      <c r="AH47" s="46">
        <f t="shared" si="12"/>
        <v>1</v>
      </c>
      <c r="AI47" s="44">
        <v>98</v>
      </c>
      <c r="AJ47" s="53">
        <f t="shared" si="13"/>
        <v>1</v>
      </c>
      <c r="AK47" s="74">
        <f t="shared" si="14"/>
        <v>7</v>
      </c>
      <c r="AL47" s="44">
        <v>1332</v>
      </c>
      <c r="AM47" s="75">
        <f t="shared" si="15"/>
        <v>1.4525627044711014</v>
      </c>
      <c r="AN47" s="58">
        <f t="shared" si="16"/>
        <v>0</v>
      </c>
      <c r="AO47" s="44">
        <v>4471</v>
      </c>
      <c r="AP47" s="59">
        <f t="shared" si="17"/>
        <v>4.8756815703380587</v>
      </c>
      <c r="AQ47" s="60">
        <f t="shared" si="18"/>
        <v>1</v>
      </c>
      <c r="AR47" s="44">
        <v>1314</v>
      </c>
      <c r="AS47" s="76">
        <f t="shared" si="26"/>
        <v>21.193548387096776</v>
      </c>
      <c r="AT47" s="53">
        <f t="shared" si="20"/>
        <v>0</v>
      </c>
      <c r="AU47" s="62">
        <f t="shared" si="21"/>
        <v>1</v>
      </c>
      <c r="AV47" s="63">
        <f t="shared" si="22"/>
        <v>16</v>
      </c>
      <c r="AW47" s="64">
        <f t="shared" si="23"/>
        <v>0.88888888888888884</v>
      </c>
      <c r="AX47" s="101" t="s">
        <v>128</v>
      </c>
    </row>
    <row r="48" spans="1:57" s="77" customFormat="1" ht="15.75" x14ac:dyDescent="0.25">
      <c r="A48" s="68">
        <f t="shared" si="24"/>
        <v>43</v>
      </c>
      <c r="B48" s="100" t="s">
        <v>129</v>
      </c>
      <c r="C48" s="43">
        <v>30</v>
      </c>
      <c r="D48" s="44">
        <v>34</v>
      </c>
      <c r="E48" s="87"/>
      <c r="F48" s="46">
        <f t="shared" si="0"/>
        <v>1</v>
      </c>
      <c r="G48" s="47">
        <v>612</v>
      </c>
      <c r="H48" s="44">
        <v>609</v>
      </c>
      <c r="I48" s="85"/>
      <c r="J48" s="46">
        <f t="shared" si="1"/>
        <v>1</v>
      </c>
      <c r="K48" s="47">
        <v>23</v>
      </c>
      <c r="L48" s="44">
        <v>23</v>
      </c>
      <c r="M48" s="71"/>
      <c r="N48" s="48">
        <f t="shared" si="2"/>
        <v>1</v>
      </c>
      <c r="O48" s="44">
        <v>861</v>
      </c>
      <c r="P48" s="44">
        <v>81</v>
      </c>
      <c r="Q48" s="48">
        <f t="shared" si="3"/>
        <v>1</v>
      </c>
      <c r="R48" s="44">
        <v>202</v>
      </c>
      <c r="S48" s="49">
        <f t="shared" si="4"/>
        <v>1</v>
      </c>
      <c r="T48" s="86">
        <v>676.19999999999993</v>
      </c>
      <c r="U48" s="44">
        <v>666</v>
      </c>
      <c r="V48" s="70">
        <f t="shared" si="5"/>
        <v>0.98491570541259987</v>
      </c>
      <c r="W48" s="46">
        <f t="shared" si="6"/>
        <v>2</v>
      </c>
      <c r="X48" s="71">
        <f t="shared" si="7"/>
        <v>7</v>
      </c>
      <c r="Y48" s="44">
        <v>100</v>
      </c>
      <c r="Z48" s="53">
        <f t="shared" si="8"/>
        <v>2</v>
      </c>
      <c r="AA48" s="44">
        <v>99</v>
      </c>
      <c r="AB48" s="53">
        <f t="shared" si="9"/>
        <v>2</v>
      </c>
      <c r="AC48" s="44">
        <v>21844</v>
      </c>
      <c r="AD48" s="72">
        <f t="shared" si="10"/>
        <v>2.759125931539725</v>
      </c>
      <c r="AE48" s="48">
        <f t="shared" si="11"/>
        <v>1</v>
      </c>
      <c r="AF48" s="44">
        <v>7871</v>
      </c>
      <c r="AG48" s="73"/>
      <c r="AH48" s="46">
        <f t="shared" si="12"/>
        <v>1</v>
      </c>
      <c r="AI48" s="44">
        <v>94</v>
      </c>
      <c r="AJ48" s="53">
        <f t="shared" si="13"/>
        <v>1</v>
      </c>
      <c r="AK48" s="74">
        <f t="shared" si="14"/>
        <v>7</v>
      </c>
      <c r="AL48" s="44">
        <v>2438</v>
      </c>
      <c r="AM48" s="75">
        <f t="shared" si="15"/>
        <v>4.0032840722495893</v>
      </c>
      <c r="AN48" s="58">
        <f t="shared" si="16"/>
        <v>1</v>
      </c>
      <c r="AO48" s="44">
        <v>1978</v>
      </c>
      <c r="AP48" s="59">
        <f t="shared" si="17"/>
        <v>3.2479474548440064</v>
      </c>
      <c r="AQ48" s="60">
        <f t="shared" si="18"/>
        <v>0</v>
      </c>
      <c r="AR48" s="44">
        <v>1264</v>
      </c>
      <c r="AS48" s="76">
        <f t="shared" si="26"/>
        <v>37.176470588235297</v>
      </c>
      <c r="AT48" s="53">
        <f t="shared" si="20"/>
        <v>1</v>
      </c>
      <c r="AU48" s="62">
        <f t="shared" si="21"/>
        <v>2</v>
      </c>
      <c r="AV48" s="63">
        <f t="shared" si="22"/>
        <v>16</v>
      </c>
      <c r="AW48" s="64">
        <f t="shared" si="23"/>
        <v>0.88888888888888884</v>
      </c>
      <c r="AX48" s="101" t="s">
        <v>130</v>
      </c>
      <c r="AY48" s="81"/>
      <c r="AZ48" s="81"/>
      <c r="BA48" s="81"/>
      <c r="BB48" s="81"/>
      <c r="BC48" s="81"/>
      <c r="BD48" s="81"/>
      <c r="BE48" s="81"/>
    </row>
    <row r="49" spans="1:57" s="77" customFormat="1" ht="15.75" x14ac:dyDescent="0.25">
      <c r="A49" s="68">
        <f t="shared" si="24"/>
        <v>44</v>
      </c>
      <c r="B49" s="100" t="s">
        <v>131</v>
      </c>
      <c r="C49" s="43">
        <v>39</v>
      </c>
      <c r="D49" s="44">
        <v>51</v>
      </c>
      <c r="E49" s="102"/>
      <c r="F49" s="46">
        <f t="shared" si="0"/>
        <v>1</v>
      </c>
      <c r="G49" s="47">
        <v>870</v>
      </c>
      <c r="H49" s="44">
        <v>863</v>
      </c>
      <c r="I49" s="103"/>
      <c r="J49" s="46">
        <f t="shared" si="1"/>
        <v>1</v>
      </c>
      <c r="K49" s="47">
        <v>32</v>
      </c>
      <c r="L49" s="44">
        <v>32</v>
      </c>
      <c r="M49" s="104"/>
      <c r="N49" s="48">
        <f t="shared" si="2"/>
        <v>1</v>
      </c>
      <c r="O49" s="44">
        <v>1022</v>
      </c>
      <c r="P49" s="44">
        <v>100</v>
      </c>
      <c r="Q49" s="48">
        <f t="shared" si="3"/>
        <v>2</v>
      </c>
      <c r="R49" s="44">
        <v>478</v>
      </c>
      <c r="S49" s="49">
        <f t="shared" si="4"/>
        <v>1</v>
      </c>
      <c r="T49" s="105">
        <v>1061.19</v>
      </c>
      <c r="U49" s="44">
        <v>1018</v>
      </c>
      <c r="V49" s="70">
        <f t="shared" si="5"/>
        <v>0.95930040803249172</v>
      </c>
      <c r="W49" s="46">
        <f t="shared" si="6"/>
        <v>2</v>
      </c>
      <c r="X49" s="71">
        <f t="shared" si="7"/>
        <v>8</v>
      </c>
      <c r="Y49" s="44">
        <v>99</v>
      </c>
      <c r="Z49" s="53">
        <f t="shared" si="8"/>
        <v>2</v>
      </c>
      <c r="AA49" s="44">
        <v>73</v>
      </c>
      <c r="AB49" s="53">
        <f t="shared" si="9"/>
        <v>1</v>
      </c>
      <c r="AC49" s="44">
        <v>30478</v>
      </c>
      <c r="AD49" s="72">
        <f t="shared" si="10"/>
        <v>2.7166414118905426</v>
      </c>
      <c r="AE49" s="48">
        <f t="shared" si="11"/>
        <v>1</v>
      </c>
      <c r="AF49" s="44">
        <v>10650</v>
      </c>
      <c r="AG49" s="106"/>
      <c r="AH49" s="46">
        <f t="shared" si="12"/>
        <v>1</v>
      </c>
      <c r="AI49" s="44">
        <v>98</v>
      </c>
      <c r="AJ49" s="53">
        <f t="shared" si="13"/>
        <v>1</v>
      </c>
      <c r="AK49" s="74">
        <f t="shared" si="14"/>
        <v>6</v>
      </c>
      <c r="AL49" s="44">
        <v>3456</v>
      </c>
      <c r="AM49" s="75">
        <f t="shared" si="15"/>
        <v>4.0046349942062571</v>
      </c>
      <c r="AN49" s="58">
        <f t="shared" si="16"/>
        <v>1</v>
      </c>
      <c r="AO49" s="44">
        <v>3468</v>
      </c>
      <c r="AP49" s="59">
        <f t="shared" si="17"/>
        <v>4.0185399768250294</v>
      </c>
      <c r="AQ49" s="60">
        <f t="shared" si="18"/>
        <v>1</v>
      </c>
      <c r="AR49" s="44">
        <v>1261</v>
      </c>
      <c r="AS49" s="76">
        <f t="shared" si="26"/>
        <v>24.725490196078432</v>
      </c>
      <c r="AT49" s="53">
        <f t="shared" si="20"/>
        <v>0</v>
      </c>
      <c r="AU49" s="62">
        <f t="shared" si="21"/>
        <v>2</v>
      </c>
      <c r="AV49" s="63">
        <f t="shared" si="22"/>
        <v>16</v>
      </c>
      <c r="AW49" s="64">
        <f t="shared" si="23"/>
        <v>0.88888888888888884</v>
      </c>
      <c r="AX49" s="101" t="s">
        <v>132</v>
      </c>
      <c r="AY49" s="107"/>
      <c r="AZ49" s="107"/>
      <c r="BA49" s="107"/>
      <c r="BB49" s="107"/>
      <c r="BC49" s="107"/>
      <c r="BD49" s="107"/>
      <c r="BE49" s="107"/>
    </row>
    <row r="50" spans="1:57" s="77" customFormat="1" ht="15.75" x14ac:dyDescent="0.25">
      <c r="A50" s="68">
        <f t="shared" si="24"/>
        <v>45</v>
      </c>
      <c r="B50" s="100" t="s">
        <v>133</v>
      </c>
      <c r="C50" s="43">
        <v>59</v>
      </c>
      <c r="D50" s="44">
        <v>70</v>
      </c>
      <c r="E50" s="78"/>
      <c r="F50" s="46">
        <f t="shared" si="0"/>
        <v>1</v>
      </c>
      <c r="G50" s="47">
        <v>1334</v>
      </c>
      <c r="H50" s="44">
        <v>1369</v>
      </c>
      <c r="I50" s="79"/>
      <c r="J50" s="46">
        <f t="shared" si="1"/>
        <v>1</v>
      </c>
      <c r="K50" s="47">
        <v>45</v>
      </c>
      <c r="L50" s="44">
        <v>45</v>
      </c>
      <c r="M50" s="71"/>
      <c r="N50" s="48">
        <f t="shared" si="2"/>
        <v>1</v>
      </c>
      <c r="O50" s="44">
        <v>1758</v>
      </c>
      <c r="P50" s="44">
        <v>98</v>
      </c>
      <c r="Q50" s="48">
        <f t="shared" si="3"/>
        <v>2</v>
      </c>
      <c r="R50" s="44">
        <v>255</v>
      </c>
      <c r="S50" s="49">
        <f t="shared" si="4"/>
        <v>1</v>
      </c>
      <c r="T50" s="50">
        <v>1499.7800000000002</v>
      </c>
      <c r="U50" s="44">
        <v>1559</v>
      </c>
      <c r="V50" s="70">
        <f t="shared" si="5"/>
        <v>1.0394857912493831</v>
      </c>
      <c r="W50" s="46">
        <f t="shared" si="6"/>
        <v>2</v>
      </c>
      <c r="X50" s="71">
        <f t="shared" si="7"/>
        <v>8</v>
      </c>
      <c r="Y50" s="44">
        <v>99</v>
      </c>
      <c r="Z50" s="53">
        <f t="shared" si="8"/>
        <v>2</v>
      </c>
      <c r="AA50" s="44">
        <v>96</v>
      </c>
      <c r="AB50" s="53">
        <f t="shared" si="9"/>
        <v>2</v>
      </c>
      <c r="AC50" s="44">
        <v>57767</v>
      </c>
      <c r="AD50" s="72">
        <f t="shared" si="10"/>
        <v>3.2458841377760299</v>
      </c>
      <c r="AE50" s="48">
        <f t="shared" si="11"/>
        <v>1</v>
      </c>
      <c r="AF50" s="44">
        <v>16139</v>
      </c>
      <c r="AG50" s="80"/>
      <c r="AH50" s="46">
        <f t="shared" si="12"/>
        <v>1</v>
      </c>
      <c r="AI50" s="44">
        <v>100</v>
      </c>
      <c r="AJ50" s="53">
        <f t="shared" si="13"/>
        <v>1</v>
      </c>
      <c r="AK50" s="74">
        <f t="shared" si="14"/>
        <v>7</v>
      </c>
      <c r="AL50" s="44">
        <v>4715</v>
      </c>
      <c r="AM50" s="75">
        <f t="shared" si="15"/>
        <v>3.4441197954711469</v>
      </c>
      <c r="AN50" s="58">
        <f t="shared" si="16"/>
        <v>0</v>
      </c>
      <c r="AO50" s="44">
        <v>830</v>
      </c>
      <c r="AP50" s="59">
        <f t="shared" si="17"/>
        <v>0.60628195763330894</v>
      </c>
      <c r="AQ50" s="60">
        <f t="shared" si="18"/>
        <v>0</v>
      </c>
      <c r="AR50" s="44">
        <v>2555</v>
      </c>
      <c r="AS50" s="76">
        <f t="shared" si="26"/>
        <v>36.5</v>
      </c>
      <c r="AT50" s="53">
        <f t="shared" si="20"/>
        <v>1</v>
      </c>
      <c r="AU50" s="62">
        <f t="shared" si="21"/>
        <v>1</v>
      </c>
      <c r="AV50" s="63">
        <f t="shared" si="22"/>
        <v>16</v>
      </c>
      <c r="AW50" s="64">
        <f t="shared" si="23"/>
        <v>0.88888888888888884</v>
      </c>
      <c r="AX50" s="101" t="s">
        <v>134</v>
      </c>
      <c r="AY50" s="81"/>
      <c r="AZ50" s="81"/>
      <c r="BA50" s="81"/>
      <c r="BB50" s="81"/>
      <c r="BC50" s="81"/>
      <c r="BD50" s="81"/>
      <c r="BE50" s="81"/>
    </row>
    <row r="51" spans="1:57" s="77" customFormat="1" ht="15.75" x14ac:dyDescent="0.25">
      <c r="A51" s="68">
        <f t="shared" si="24"/>
        <v>46</v>
      </c>
      <c r="B51" s="100" t="s">
        <v>135</v>
      </c>
      <c r="C51" s="43">
        <v>50</v>
      </c>
      <c r="D51" s="44">
        <v>62</v>
      </c>
      <c r="E51" s="87"/>
      <c r="F51" s="46">
        <f t="shared" si="0"/>
        <v>1</v>
      </c>
      <c r="G51" s="47">
        <v>1026</v>
      </c>
      <c r="H51" s="44">
        <v>1051</v>
      </c>
      <c r="I51" s="85"/>
      <c r="J51" s="46">
        <f t="shared" si="1"/>
        <v>1</v>
      </c>
      <c r="K51" s="47">
        <v>37</v>
      </c>
      <c r="L51" s="44">
        <v>37</v>
      </c>
      <c r="M51" s="71"/>
      <c r="N51" s="48">
        <f t="shared" si="2"/>
        <v>1</v>
      </c>
      <c r="O51" s="44">
        <v>1175</v>
      </c>
      <c r="P51" s="44">
        <v>96</v>
      </c>
      <c r="Q51" s="48">
        <f t="shared" si="3"/>
        <v>2</v>
      </c>
      <c r="R51" s="44">
        <v>245</v>
      </c>
      <c r="S51" s="49">
        <f t="shared" si="4"/>
        <v>1</v>
      </c>
      <c r="T51" s="50">
        <v>1279.5</v>
      </c>
      <c r="U51" s="44">
        <v>1145</v>
      </c>
      <c r="V51" s="70">
        <f t="shared" si="5"/>
        <v>0.89488081281750687</v>
      </c>
      <c r="W51" s="46">
        <f t="shared" si="6"/>
        <v>2</v>
      </c>
      <c r="X51" s="71">
        <f t="shared" si="7"/>
        <v>8</v>
      </c>
      <c r="Y51" s="44">
        <v>100</v>
      </c>
      <c r="Z51" s="53">
        <f t="shared" si="8"/>
        <v>2</v>
      </c>
      <c r="AA51" s="44">
        <v>100</v>
      </c>
      <c r="AB51" s="53">
        <f t="shared" si="9"/>
        <v>2</v>
      </c>
      <c r="AC51" s="44">
        <v>34434</v>
      </c>
      <c r="AD51" s="72">
        <f t="shared" si="10"/>
        <v>2.5202371367927983</v>
      </c>
      <c r="AE51" s="48">
        <f t="shared" si="11"/>
        <v>1</v>
      </c>
      <c r="AF51" s="44">
        <v>14696</v>
      </c>
      <c r="AG51" s="73"/>
      <c r="AH51" s="46">
        <f t="shared" si="12"/>
        <v>1</v>
      </c>
      <c r="AI51" s="44">
        <v>100</v>
      </c>
      <c r="AJ51" s="53">
        <f t="shared" si="13"/>
        <v>1</v>
      </c>
      <c r="AK51" s="74">
        <f t="shared" si="14"/>
        <v>7</v>
      </c>
      <c r="AL51" s="44">
        <v>2376</v>
      </c>
      <c r="AM51" s="75">
        <f t="shared" si="15"/>
        <v>2.2607040913415792</v>
      </c>
      <c r="AN51" s="58">
        <f t="shared" si="16"/>
        <v>0</v>
      </c>
      <c r="AO51" s="44">
        <v>1438</v>
      </c>
      <c r="AP51" s="59">
        <f t="shared" si="17"/>
        <v>1.368220742150333</v>
      </c>
      <c r="AQ51" s="60">
        <f t="shared" si="18"/>
        <v>0</v>
      </c>
      <c r="AR51" s="44">
        <v>1934</v>
      </c>
      <c r="AS51" s="76">
        <f t="shared" si="26"/>
        <v>31.193548387096776</v>
      </c>
      <c r="AT51" s="53">
        <f t="shared" si="20"/>
        <v>1</v>
      </c>
      <c r="AU51" s="62">
        <f t="shared" si="21"/>
        <v>1</v>
      </c>
      <c r="AV51" s="63">
        <f t="shared" si="22"/>
        <v>16</v>
      </c>
      <c r="AW51" s="64">
        <f t="shared" si="23"/>
        <v>0.88888888888888884</v>
      </c>
      <c r="AX51" s="101" t="s">
        <v>136</v>
      </c>
      <c r="AY51" s="81"/>
      <c r="AZ51" s="81"/>
      <c r="BA51" s="81"/>
      <c r="BB51" s="81"/>
      <c r="BC51" s="81"/>
      <c r="BD51" s="81"/>
      <c r="BE51" s="81"/>
    </row>
    <row r="52" spans="1:57" s="77" customFormat="1" ht="15.75" x14ac:dyDescent="0.25">
      <c r="A52" s="68">
        <f t="shared" si="24"/>
        <v>47</v>
      </c>
      <c r="B52" s="100" t="s">
        <v>137</v>
      </c>
      <c r="C52" s="43">
        <v>58</v>
      </c>
      <c r="D52" s="44">
        <v>70</v>
      </c>
      <c r="E52" s="94"/>
      <c r="F52" s="46">
        <f t="shared" si="0"/>
        <v>1</v>
      </c>
      <c r="G52" s="47">
        <v>1213</v>
      </c>
      <c r="H52" s="44">
        <v>1206</v>
      </c>
      <c r="I52" s="94"/>
      <c r="J52" s="46">
        <f t="shared" si="1"/>
        <v>1</v>
      </c>
      <c r="K52" s="47">
        <v>43</v>
      </c>
      <c r="L52" s="44">
        <v>43</v>
      </c>
      <c r="M52" s="94"/>
      <c r="N52" s="48">
        <f t="shared" si="2"/>
        <v>1</v>
      </c>
      <c r="O52" s="44">
        <v>2039</v>
      </c>
      <c r="P52" s="44">
        <v>98</v>
      </c>
      <c r="Q52" s="48">
        <f t="shared" si="3"/>
        <v>2</v>
      </c>
      <c r="R52" s="44">
        <v>226</v>
      </c>
      <c r="S52" s="49">
        <f t="shared" si="4"/>
        <v>1</v>
      </c>
      <c r="T52" s="50">
        <v>1367.6399999999999</v>
      </c>
      <c r="U52" s="44">
        <v>1354</v>
      </c>
      <c r="V52" s="70">
        <f t="shared" si="5"/>
        <v>0.99002661519113222</v>
      </c>
      <c r="W52" s="46">
        <f t="shared" si="6"/>
        <v>2</v>
      </c>
      <c r="X52" s="71">
        <f t="shared" si="7"/>
        <v>8</v>
      </c>
      <c r="Y52" s="44">
        <v>99</v>
      </c>
      <c r="Z52" s="53">
        <f t="shared" si="8"/>
        <v>2</v>
      </c>
      <c r="AA52" s="44">
        <v>97</v>
      </c>
      <c r="AB52" s="53">
        <f t="shared" si="9"/>
        <v>2</v>
      </c>
      <c r="AC52" s="44">
        <v>46279</v>
      </c>
      <c r="AD52" s="72">
        <f t="shared" si="10"/>
        <v>2.9518433473657355</v>
      </c>
      <c r="AE52" s="48">
        <f t="shared" si="11"/>
        <v>1</v>
      </c>
      <c r="AF52" s="44">
        <v>14590</v>
      </c>
      <c r="AG52" s="80"/>
      <c r="AH52" s="46">
        <f t="shared" si="12"/>
        <v>1</v>
      </c>
      <c r="AI52" s="44">
        <v>80</v>
      </c>
      <c r="AJ52" s="53">
        <f t="shared" si="13"/>
        <v>1</v>
      </c>
      <c r="AK52" s="74">
        <f t="shared" si="14"/>
        <v>7</v>
      </c>
      <c r="AL52" s="44">
        <v>3398</v>
      </c>
      <c r="AM52" s="75">
        <f t="shared" si="15"/>
        <v>2.8175787728026536</v>
      </c>
      <c r="AN52" s="58">
        <f t="shared" si="16"/>
        <v>0</v>
      </c>
      <c r="AO52" s="44">
        <v>119</v>
      </c>
      <c r="AP52" s="59">
        <f t="shared" si="17"/>
        <v>9.8673300165837474E-2</v>
      </c>
      <c r="AQ52" s="60">
        <f t="shared" si="18"/>
        <v>0</v>
      </c>
      <c r="AR52" s="44">
        <v>2170</v>
      </c>
      <c r="AS52" s="76">
        <f t="shared" si="26"/>
        <v>31</v>
      </c>
      <c r="AT52" s="53">
        <f t="shared" si="20"/>
        <v>1</v>
      </c>
      <c r="AU52" s="62">
        <f t="shared" si="21"/>
        <v>1</v>
      </c>
      <c r="AV52" s="63">
        <f t="shared" si="22"/>
        <v>16</v>
      </c>
      <c r="AW52" s="64">
        <f t="shared" si="23"/>
        <v>0.88888888888888884</v>
      </c>
      <c r="AX52" s="101" t="s">
        <v>138</v>
      </c>
      <c r="AY52" s="81"/>
      <c r="AZ52" s="81"/>
      <c r="BA52" s="81"/>
      <c r="BB52" s="81"/>
      <c r="BC52" s="81"/>
      <c r="BD52" s="81"/>
      <c r="BE52" s="81"/>
    </row>
    <row r="53" spans="1:57" s="77" customFormat="1" ht="15.75" x14ac:dyDescent="0.25">
      <c r="A53" s="68">
        <f t="shared" si="24"/>
        <v>48</v>
      </c>
      <c r="B53" s="100" t="s">
        <v>139</v>
      </c>
      <c r="C53" s="43">
        <v>38</v>
      </c>
      <c r="D53" s="44">
        <v>42</v>
      </c>
      <c r="E53" s="78"/>
      <c r="F53" s="46">
        <f t="shared" si="0"/>
        <v>1</v>
      </c>
      <c r="G53" s="47">
        <v>884</v>
      </c>
      <c r="H53" s="44">
        <v>883</v>
      </c>
      <c r="I53" s="79"/>
      <c r="J53" s="46">
        <f t="shared" si="1"/>
        <v>1</v>
      </c>
      <c r="K53" s="47">
        <v>32</v>
      </c>
      <c r="L53" s="44">
        <v>32</v>
      </c>
      <c r="M53" s="71"/>
      <c r="N53" s="48">
        <f t="shared" si="2"/>
        <v>1</v>
      </c>
      <c r="O53" s="44">
        <v>935</v>
      </c>
      <c r="P53" s="44">
        <v>99</v>
      </c>
      <c r="Q53" s="48">
        <f t="shared" si="3"/>
        <v>2</v>
      </c>
      <c r="R53" s="44">
        <v>236</v>
      </c>
      <c r="S53" s="49">
        <f t="shared" si="4"/>
        <v>1</v>
      </c>
      <c r="T53" s="50">
        <v>1116.44</v>
      </c>
      <c r="U53" s="44">
        <v>990</v>
      </c>
      <c r="V53" s="70">
        <f t="shared" si="5"/>
        <v>0.88674716061767755</v>
      </c>
      <c r="W53" s="46">
        <f t="shared" si="6"/>
        <v>2</v>
      </c>
      <c r="X53" s="71">
        <f t="shared" si="7"/>
        <v>8</v>
      </c>
      <c r="Y53" s="44">
        <v>98</v>
      </c>
      <c r="Z53" s="53">
        <f t="shared" si="8"/>
        <v>2</v>
      </c>
      <c r="AA53" s="44">
        <v>94</v>
      </c>
      <c r="AB53" s="53">
        <f t="shared" si="9"/>
        <v>2</v>
      </c>
      <c r="AC53" s="44">
        <v>32282</v>
      </c>
      <c r="AD53" s="72">
        <f t="shared" si="10"/>
        <v>2.8122658768185382</v>
      </c>
      <c r="AE53" s="48">
        <f t="shared" si="11"/>
        <v>1</v>
      </c>
      <c r="AF53" s="44">
        <v>7461</v>
      </c>
      <c r="AG53" s="80"/>
      <c r="AH53" s="46">
        <f t="shared" si="12"/>
        <v>1</v>
      </c>
      <c r="AI53" s="44">
        <v>97</v>
      </c>
      <c r="AJ53" s="53">
        <f t="shared" si="13"/>
        <v>1</v>
      </c>
      <c r="AK53" s="74">
        <f t="shared" si="14"/>
        <v>7</v>
      </c>
      <c r="AL53" s="44">
        <v>3268</v>
      </c>
      <c r="AM53" s="75">
        <f t="shared" si="15"/>
        <v>3.7010192525481314</v>
      </c>
      <c r="AN53" s="58">
        <f t="shared" si="16"/>
        <v>0</v>
      </c>
      <c r="AO53" s="44">
        <v>3051</v>
      </c>
      <c r="AP53" s="59">
        <f t="shared" si="17"/>
        <v>3.4552661381653453</v>
      </c>
      <c r="AQ53" s="60">
        <f t="shared" si="18"/>
        <v>0</v>
      </c>
      <c r="AR53" s="44">
        <v>1658</v>
      </c>
      <c r="AS53" s="76">
        <f t="shared" si="26"/>
        <v>39.476190476190474</v>
      </c>
      <c r="AT53" s="53">
        <f t="shared" si="20"/>
        <v>1</v>
      </c>
      <c r="AU53" s="62">
        <f t="shared" si="21"/>
        <v>1</v>
      </c>
      <c r="AV53" s="63">
        <f t="shared" si="22"/>
        <v>16</v>
      </c>
      <c r="AW53" s="64">
        <f t="shared" si="23"/>
        <v>0.88888888888888884</v>
      </c>
      <c r="AX53" s="101" t="s">
        <v>140</v>
      </c>
      <c r="AY53" s="81"/>
      <c r="AZ53" s="81"/>
      <c r="BA53" s="81"/>
      <c r="BB53" s="81"/>
      <c r="BC53" s="81"/>
      <c r="BD53" s="81"/>
      <c r="BE53" s="81"/>
    </row>
    <row r="54" spans="1:57" s="77" customFormat="1" ht="15.75" x14ac:dyDescent="0.25">
      <c r="A54" s="68">
        <f t="shared" si="24"/>
        <v>49</v>
      </c>
      <c r="B54" s="100" t="s">
        <v>141</v>
      </c>
      <c r="C54" s="43">
        <v>32</v>
      </c>
      <c r="D54" s="44">
        <v>40</v>
      </c>
      <c r="E54" s="87"/>
      <c r="F54" s="46">
        <f t="shared" si="0"/>
        <v>1</v>
      </c>
      <c r="G54" s="47">
        <v>732</v>
      </c>
      <c r="H54" s="44">
        <v>744</v>
      </c>
      <c r="I54" s="85"/>
      <c r="J54" s="46">
        <f t="shared" si="1"/>
        <v>1</v>
      </c>
      <c r="K54" s="47">
        <v>30</v>
      </c>
      <c r="L54" s="44">
        <v>30</v>
      </c>
      <c r="M54" s="71"/>
      <c r="N54" s="48">
        <f t="shared" si="2"/>
        <v>1</v>
      </c>
      <c r="O54" s="44">
        <v>944</v>
      </c>
      <c r="P54" s="44">
        <v>98</v>
      </c>
      <c r="Q54" s="48">
        <f t="shared" si="3"/>
        <v>2</v>
      </c>
      <c r="R54" s="44">
        <v>275</v>
      </c>
      <c r="S54" s="49">
        <f t="shared" si="4"/>
        <v>1</v>
      </c>
      <c r="T54" s="50">
        <v>768</v>
      </c>
      <c r="U54" s="44">
        <v>896</v>
      </c>
      <c r="V54" s="70">
        <f t="shared" si="5"/>
        <v>1.1666666666666667</v>
      </c>
      <c r="W54" s="46">
        <f t="shared" si="6"/>
        <v>2</v>
      </c>
      <c r="X54" s="71">
        <f t="shared" si="7"/>
        <v>8</v>
      </c>
      <c r="Y54" s="44">
        <v>96</v>
      </c>
      <c r="Z54" s="53">
        <f t="shared" si="8"/>
        <v>2</v>
      </c>
      <c r="AA54" s="44">
        <v>95</v>
      </c>
      <c r="AB54" s="53">
        <f t="shared" si="9"/>
        <v>2</v>
      </c>
      <c r="AC54" s="44">
        <v>28577</v>
      </c>
      <c r="AD54" s="72">
        <f t="shared" si="10"/>
        <v>2.9546112489660876</v>
      </c>
      <c r="AE54" s="48">
        <f t="shared" si="11"/>
        <v>1</v>
      </c>
      <c r="AF54" s="44">
        <v>7078</v>
      </c>
      <c r="AG54" s="73"/>
      <c r="AH54" s="46">
        <f t="shared" si="12"/>
        <v>1</v>
      </c>
      <c r="AI54" s="44">
        <v>94</v>
      </c>
      <c r="AJ54" s="53">
        <f t="shared" si="13"/>
        <v>1</v>
      </c>
      <c r="AK54" s="74">
        <f t="shared" si="14"/>
        <v>7</v>
      </c>
      <c r="AL54" s="44">
        <v>2122</v>
      </c>
      <c r="AM54" s="75">
        <f t="shared" si="15"/>
        <v>2.8521505376344085</v>
      </c>
      <c r="AN54" s="58">
        <f t="shared" si="16"/>
        <v>0</v>
      </c>
      <c r="AO54" s="44">
        <v>2551</v>
      </c>
      <c r="AP54" s="59">
        <f t="shared" si="17"/>
        <v>3.428763440860215</v>
      </c>
      <c r="AQ54" s="60">
        <f t="shared" si="18"/>
        <v>0</v>
      </c>
      <c r="AR54" s="44">
        <v>2057</v>
      </c>
      <c r="AS54" s="76">
        <f t="shared" si="26"/>
        <v>51.424999999999997</v>
      </c>
      <c r="AT54" s="53">
        <f t="shared" si="20"/>
        <v>1</v>
      </c>
      <c r="AU54" s="62">
        <f t="shared" si="21"/>
        <v>1</v>
      </c>
      <c r="AV54" s="63">
        <f t="shared" si="22"/>
        <v>16</v>
      </c>
      <c r="AW54" s="64">
        <f t="shared" si="23"/>
        <v>0.88888888888888884</v>
      </c>
      <c r="AX54" s="101" t="s">
        <v>142</v>
      </c>
      <c r="AY54" s="81"/>
      <c r="AZ54" s="81"/>
      <c r="BA54" s="81"/>
      <c r="BB54" s="81"/>
      <c r="BC54" s="81"/>
      <c r="BD54" s="81"/>
      <c r="BE54" s="81"/>
    </row>
    <row r="55" spans="1:57" s="81" customFormat="1" ht="15.75" x14ac:dyDescent="0.25">
      <c r="A55" s="68">
        <f t="shared" si="24"/>
        <v>50</v>
      </c>
      <c r="B55" s="100" t="s">
        <v>143</v>
      </c>
      <c r="C55" s="43">
        <v>59</v>
      </c>
      <c r="D55" s="44">
        <v>86</v>
      </c>
      <c r="E55" s="94"/>
      <c r="F55" s="46">
        <f t="shared" si="0"/>
        <v>1</v>
      </c>
      <c r="G55" s="47">
        <v>1814</v>
      </c>
      <c r="H55" s="44">
        <v>1845</v>
      </c>
      <c r="I55" s="94"/>
      <c r="J55" s="46">
        <f t="shared" si="1"/>
        <v>1</v>
      </c>
      <c r="K55" s="47">
        <v>56</v>
      </c>
      <c r="L55" s="44">
        <v>56</v>
      </c>
      <c r="M55" s="94"/>
      <c r="N55" s="48">
        <f t="shared" si="2"/>
        <v>1</v>
      </c>
      <c r="O55" s="44">
        <v>3187</v>
      </c>
      <c r="P55" s="44">
        <v>99</v>
      </c>
      <c r="Q55" s="48">
        <f t="shared" si="3"/>
        <v>2</v>
      </c>
      <c r="R55" s="44">
        <v>429</v>
      </c>
      <c r="S55" s="49">
        <f t="shared" si="4"/>
        <v>1</v>
      </c>
      <c r="T55" s="50">
        <v>1670.88</v>
      </c>
      <c r="U55" s="44">
        <v>1724</v>
      </c>
      <c r="V55" s="70">
        <f t="shared" si="5"/>
        <v>1.0317916307574451</v>
      </c>
      <c r="W55" s="46">
        <f t="shared" si="6"/>
        <v>2</v>
      </c>
      <c r="X55" s="71">
        <f t="shared" si="7"/>
        <v>8</v>
      </c>
      <c r="Y55" s="44">
        <v>94</v>
      </c>
      <c r="Z55" s="53">
        <f t="shared" si="8"/>
        <v>2</v>
      </c>
      <c r="AA55" s="44">
        <v>83</v>
      </c>
      <c r="AB55" s="53">
        <f t="shared" si="9"/>
        <v>2</v>
      </c>
      <c r="AC55" s="44">
        <v>59839</v>
      </c>
      <c r="AD55" s="72">
        <f t="shared" si="10"/>
        <v>2.4948509485094852</v>
      </c>
      <c r="AE55" s="48">
        <f t="shared" si="11"/>
        <v>1</v>
      </c>
      <c r="AF55" s="44">
        <v>23043</v>
      </c>
      <c r="AG55" s="80"/>
      <c r="AH55" s="46">
        <f t="shared" si="12"/>
        <v>1</v>
      </c>
      <c r="AI55" s="44">
        <v>91</v>
      </c>
      <c r="AJ55" s="53">
        <f t="shared" si="13"/>
        <v>1</v>
      </c>
      <c r="AK55" s="74">
        <f t="shared" si="14"/>
        <v>7</v>
      </c>
      <c r="AL55" s="44">
        <v>6236</v>
      </c>
      <c r="AM55" s="75">
        <f t="shared" si="15"/>
        <v>3.3799457994579947</v>
      </c>
      <c r="AN55" s="58">
        <f t="shared" si="16"/>
        <v>0</v>
      </c>
      <c r="AO55" s="44">
        <v>4801</v>
      </c>
      <c r="AP55" s="59">
        <f t="shared" si="17"/>
        <v>2.602168021680217</v>
      </c>
      <c r="AQ55" s="60">
        <f t="shared" si="18"/>
        <v>0</v>
      </c>
      <c r="AR55" s="44">
        <v>2788</v>
      </c>
      <c r="AS55" s="76">
        <f t="shared" si="26"/>
        <v>32.418604651162788</v>
      </c>
      <c r="AT55" s="53">
        <f t="shared" si="20"/>
        <v>1</v>
      </c>
      <c r="AU55" s="62">
        <f t="shared" si="21"/>
        <v>1</v>
      </c>
      <c r="AV55" s="63">
        <f t="shared" si="22"/>
        <v>16</v>
      </c>
      <c r="AW55" s="64">
        <f t="shared" si="23"/>
        <v>0.88888888888888884</v>
      </c>
      <c r="AX55" s="101" t="s">
        <v>144</v>
      </c>
    </row>
    <row r="56" spans="1:57" s="81" customFormat="1" ht="15.75" x14ac:dyDescent="0.25">
      <c r="A56" s="68">
        <f t="shared" si="24"/>
        <v>51</v>
      </c>
      <c r="B56" s="100" t="s">
        <v>145</v>
      </c>
      <c r="C56" s="43">
        <v>72</v>
      </c>
      <c r="D56" s="44">
        <v>79</v>
      </c>
      <c r="E56" s="69"/>
      <c r="F56" s="46">
        <f t="shared" si="0"/>
        <v>1</v>
      </c>
      <c r="G56" s="47">
        <v>1730</v>
      </c>
      <c r="H56" s="44">
        <v>1737</v>
      </c>
      <c r="I56" s="69"/>
      <c r="J56" s="46">
        <f t="shared" si="1"/>
        <v>1</v>
      </c>
      <c r="K56" s="47">
        <v>55</v>
      </c>
      <c r="L56" s="44">
        <v>55</v>
      </c>
      <c r="M56" s="69"/>
      <c r="N56" s="48">
        <f t="shared" si="2"/>
        <v>1</v>
      </c>
      <c r="O56" s="44">
        <v>3084</v>
      </c>
      <c r="P56" s="44">
        <v>99</v>
      </c>
      <c r="Q56" s="48">
        <f t="shared" si="3"/>
        <v>2</v>
      </c>
      <c r="R56" s="44">
        <v>576</v>
      </c>
      <c r="S56" s="49">
        <f t="shared" si="4"/>
        <v>1</v>
      </c>
      <c r="T56" s="50">
        <v>2224.7999999999997</v>
      </c>
      <c r="U56" s="44">
        <v>1719</v>
      </c>
      <c r="V56" s="70">
        <f t="shared" si="5"/>
        <v>0.77265372168284796</v>
      </c>
      <c r="W56" s="46">
        <f t="shared" si="6"/>
        <v>1</v>
      </c>
      <c r="X56" s="71">
        <f t="shared" si="7"/>
        <v>7</v>
      </c>
      <c r="Y56" s="44">
        <v>99</v>
      </c>
      <c r="Z56" s="53">
        <f t="shared" si="8"/>
        <v>2</v>
      </c>
      <c r="AA56" s="44">
        <v>94</v>
      </c>
      <c r="AB56" s="53">
        <f t="shared" si="9"/>
        <v>2</v>
      </c>
      <c r="AC56" s="44">
        <v>66483</v>
      </c>
      <c r="AD56" s="72">
        <f t="shared" si="10"/>
        <v>2.9442008768433636</v>
      </c>
      <c r="AE56" s="48">
        <f t="shared" si="11"/>
        <v>1</v>
      </c>
      <c r="AF56" s="44">
        <v>15187</v>
      </c>
      <c r="AG56" s="73"/>
      <c r="AH56" s="46">
        <f t="shared" si="12"/>
        <v>1</v>
      </c>
      <c r="AI56" s="44">
        <v>100</v>
      </c>
      <c r="AJ56" s="53">
        <f t="shared" si="13"/>
        <v>1</v>
      </c>
      <c r="AK56" s="74">
        <f t="shared" si="14"/>
        <v>7</v>
      </c>
      <c r="AL56" s="44">
        <v>8045</v>
      </c>
      <c r="AM56" s="75">
        <f t="shared" si="15"/>
        <v>4.6315486470926883</v>
      </c>
      <c r="AN56" s="58">
        <f t="shared" si="16"/>
        <v>1</v>
      </c>
      <c r="AO56" s="44">
        <v>4119</v>
      </c>
      <c r="AP56" s="59">
        <f t="shared" si="17"/>
        <v>2.3713298791019</v>
      </c>
      <c r="AQ56" s="60">
        <f t="shared" si="18"/>
        <v>0</v>
      </c>
      <c r="AR56" s="44">
        <v>3278</v>
      </c>
      <c r="AS56" s="76">
        <f t="shared" si="26"/>
        <v>41.493670886075947</v>
      </c>
      <c r="AT56" s="53">
        <f t="shared" si="20"/>
        <v>1</v>
      </c>
      <c r="AU56" s="62">
        <f t="shared" si="21"/>
        <v>2</v>
      </c>
      <c r="AV56" s="63">
        <f t="shared" si="22"/>
        <v>16</v>
      </c>
      <c r="AW56" s="64">
        <f t="shared" si="23"/>
        <v>0.88888888888888884</v>
      </c>
      <c r="AX56" s="108" t="s">
        <v>146</v>
      </c>
      <c r="AY56" s="77"/>
      <c r="AZ56" s="77"/>
      <c r="BA56" s="77"/>
      <c r="BB56" s="77"/>
      <c r="BC56" s="77"/>
      <c r="BD56" s="77"/>
      <c r="BE56" s="77"/>
    </row>
    <row r="57" spans="1:57" s="109" customFormat="1" ht="15.75" x14ac:dyDescent="0.25">
      <c r="A57" s="68">
        <f t="shared" si="24"/>
        <v>52</v>
      </c>
      <c r="B57" s="100" t="s">
        <v>147</v>
      </c>
      <c r="C57" s="43">
        <v>34</v>
      </c>
      <c r="D57" s="44">
        <v>41</v>
      </c>
      <c r="E57" s="69"/>
      <c r="F57" s="46">
        <f t="shared" si="0"/>
        <v>1</v>
      </c>
      <c r="G57" s="47">
        <v>736</v>
      </c>
      <c r="H57" s="44">
        <v>733</v>
      </c>
      <c r="I57" s="69"/>
      <c r="J57" s="46">
        <f t="shared" si="1"/>
        <v>1</v>
      </c>
      <c r="K57" s="47">
        <v>26</v>
      </c>
      <c r="L57" s="44">
        <v>26</v>
      </c>
      <c r="M57" s="69"/>
      <c r="N57" s="48">
        <f t="shared" si="2"/>
        <v>1</v>
      </c>
      <c r="O57" s="44">
        <v>1163</v>
      </c>
      <c r="P57" s="44">
        <v>100</v>
      </c>
      <c r="Q57" s="48">
        <f t="shared" si="3"/>
        <v>2</v>
      </c>
      <c r="R57" s="44">
        <v>220</v>
      </c>
      <c r="S57" s="49">
        <f t="shared" si="4"/>
        <v>1</v>
      </c>
      <c r="T57" s="50">
        <v>868.02</v>
      </c>
      <c r="U57" s="44">
        <v>813</v>
      </c>
      <c r="V57" s="70">
        <f t="shared" si="5"/>
        <v>0.93661436372433815</v>
      </c>
      <c r="W57" s="46">
        <f t="shared" si="6"/>
        <v>2</v>
      </c>
      <c r="X57" s="71">
        <f t="shared" si="7"/>
        <v>8</v>
      </c>
      <c r="Y57" s="44">
        <v>100</v>
      </c>
      <c r="Z57" s="53">
        <f t="shared" si="8"/>
        <v>2</v>
      </c>
      <c r="AA57" s="44">
        <v>100</v>
      </c>
      <c r="AB57" s="53">
        <f t="shared" si="9"/>
        <v>2</v>
      </c>
      <c r="AC57" s="44">
        <v>34008</v>
      </c>
      <c r="AD57" s="72">
        <f t="shared" si="10"/>
        <v>3.5688949522510232</v>
      </c>
      <c r="AE57" s="48">
        <f t="shared" si="11"/>
        <v>1</v>
      </c>
      <c r="AF57" s="44">
        <v>10460</v>
      </c>
      <c r="AG57" s="73"/>
      <c r="AH57" s="46">
        <f t="shared" si="12"/>
        <v>1</v>
      </c>
      <c r="AI57" s="44">
        <v>99</v>
      </c>
      <c r="AJ57" s="53">
        <f t="shared" si="13"/>
        <v>1</v>
      </c>
      <c r="AK57" s="74">
        <f t="shared" si="14"/>
        <v>7</v>
      </c>
      <c r="AL57" s="44">
        <v>1334</v>
      </c>
      <c r="AM57" s="75">
        <f t="shared" si="15"/>
        <v>1.8199181446111869</v>
      </c>
      <c r="AN57" s="58">
        <f t="shared" si="16"/>
        <v>0</v>
      </c>
      <c r="AO57" s="44">
        <v>1452</v>
      </c>
      <c r="AP57" s="59">
        <f t="shared" si="17"/>
        <v>1.980900409276944</v>
      </c>
      <c r="AQ57" s="60">
        <f t="shared" si="18"/>
        <v>0</v>
      </c>
      <c r="AR57" s="44">
        <v>1517</v>
      </c>
      <c r="AS57" s="76">
        <f t="shared" si="26"/>
        <v>37</v>
      </c>
      <c r="AT57" s="53">
        <f t="shared" si="20"/>
        <v>1</v>
      </c>
      <c r="AU57" s="62">
        <f t="shared" si="21"/>
        <v>1</v>
      </c>
      <c r="AV57" s="63">
        <f t="shared" si="22"/>
        <v>16</v>
      </c>
      <c r="AW57" s="64">
        <f t="shared" si="23"/>
        <v>0.88888888888888884</v>
      </c>
      <c r="AX57" s="108" t="s">
        <v>148</v>
      </c>
      <c r="AY57" s="77"/>
      <c r="AZ57" s="77"/>
      <c r="BA57" s="77"/>
      <c r="BB57" s="77"/>
      <c r="BC57" s="77"/>
      <c r="BD57" s="77"/>
      <c r="BE57" s="77"/>
    </row>
    <row r="58" spans="1:57" s="81" customFormat="1" ht="15.75" x14ac:dyDescent="0.25">
      <c r="A58" s="68">
        <f t="shared" si="24"/>
        <v>53</v>
      </c>
      <c r="B58" s="100" t="s">
        <v>149</v>
      </c>
      <c r="C58" s="43">
        <v>46</v>
      </c>
      <c r="D58" s="44">
        <v>54</v>
      </c>
      <c r="E58" s="110"/>
      <c r="F58" s="46">
        <f t="shared" si="0"/>
        <v>1</v>
      </c>
      <c r="G58" s="47">
        <v>1046</v>
      </c>
      <c r="H58" s="44">
        <v>1046</v>
      </c>
      <c r="I58" s="110"/>
      <c r="J58" s="46">
        <f t="shared" si="1"/>
        <v>1</v>
      </c>
      <c r="K58" s="47">
        <v>37</v>
      </c>
      <c r="L58" s="44">
        <v>37</v>
      </c>
      <c r="M58" s="110"/>
      <c r="N58" s="48">
        <f t="shared" si="2"/>
        <v>1</v>
      </c>
      <c r="O58" s="44">
        <v>1582</v>
      </c>
      <c r="P58" s="44">
        <v>99</v>
      </c>
      <c r="Q58" s="48">
        <f t="shared" si="3"/>
        <v>2</v>
      </c>
      <c r="R58" s="44">
        <v>199</v>
      </c>
      <c r="S58" s="49">
        <f t="shared" si="4"/>
        <v>1</v>
      </c>
      <c r="T58" s="111">
        <v>1229.1199999999999</v>
      </c>
      <c r="U58" s="44">
        <v>1151</v>
      </c>
      <c r="V58" s="70">
        <f t="shared" si="5"/>
        <v>0.93644233272585276</v>
      </c>
      <c r="W58" s="46">
        <f t="shared" si="6"/>
        <v>2</v>
      </c>
      <c r="X58" s="71">
        <f t="shared" si="7"/>
        <v>8</v>
      </c>
      <c r="Y58" s="44">
        <v>100</v>
      </c>
      <c r="Z58" s="53">
        <f t="shared" si="8"/>
        <v>2</v>
      </c>
      <c r="AA58" s="44">
        <v>98</v>
      </c>
      <c r="AB58" s="53">
        <f t="shared" si="9"/>
        <v>2</v>
      </c>
      <c r="AC58" s="44">
        <v>30861</v>
      </c>
      <c r="AD58" s="72">
        <f t="shared" si="10"/>
        <v>2.269524930136785</v>
      </c>
      <c r="AE58" s="48">
        <f t="shared" si="11"/>
        <v>1</v>
      </c>
      <c r="AF58" s="44">
        <v>8309</v>
      </c>
      <c r="AG58" s="110"/>
      <c r="AH58" s="46">
        <f t="shared" si="12"/>
        <v>1</v>
      </c>
      <c r="AI58" s="44">
        <v>97</v>
      </c>
      <c r="AJ58" s="53">
        <f t="shared" si="13"/>
        <v>1</v>
      </c>
      <c r="AK58" s="74">
        <f t="shared" si="14"/>
        <v>7</v>
      </c>
      <c r="AL58" s="44">
        <v>5822</v>
      </c>
      <c r="AM58" s="75">
        <f t="shared" si="15"/>
        <v>5.5659655831739965</v>
      </c>
      <c r="AN58" s="58">
        <f t="shared" si="16"/>
        <v>1</v>
      </c>
      <c r="AO58" s="44">
        <v>3776</v>
      </c>
      <c r="AP58" s="59">
        <f t="shared" si="17"/>
        <v>3.6099426386233269</v>
      </c>
      <c r="AQ58" s="60">
        <f t="shared" si="18"/>
        <v>0</v>
      </c>
      <c r="AR58" s="44">
        <v>1379</v>
      </c>
      <c r="AS58" s="76">
        <f t="shared" si="26"/>
        <v>25.537037037037038</v>
      </c>
      <c r="AT58" s="53">
        <f t="shared" si="20"/>
        <v>0</v>
      </c>
      <c r="AU58" s="62">
        <f t="shared" si="21"/>
        <v>1</v>
      </c>
      <c r="AV58" s="63">
        <f t="shared" si="22"/>
        <v>16</v>
      </c>
      <c r="AW58" s="64">
        <f t="shared" si="23"/>
        <v>0.88888888888888884</v>
      </c>
      <c r="AX58" s="108" t="s">
        <v>150</v>
      </c>
      <c r="AY58" s="77"/>
      <c r="AZ58" s="77"/>
      <c r="BA58" s="77"/>
      <c r="BB58" s="77"/>
      <c r="BC58" s="77"/>
      <c r="BD58" s="77"/>
      <c r="BE58" s="77"/>
    </row>
    <row r="59" spans="1:57" s="81" customFormat="1" ht="15.75" x14ac:dyDescent="0.25">
      <c r="A59" s="68">
        <f t="shared" si="24"/>
        <v>54</v>
      </c>
      <c r="B59" s="100" t="s">
        <v>151</v>
      </c>
      <c r="C59" s="43">
        <v>32</v>
      </c>
      <c r="D59" s="44">
        <v>37</v>
      </c>
      <c r="E59" s="78"/>
      <c r="F59" s="46">
        <f t="shared" si="0"/>
        <v>1</v>
      </c>
      <c r="G59" s="47">
        <v>688</v>
      </c>
      <c r="H59" s="44">
        <v>685</v>
      </c>
      <c r="I59" s="79"/>
      <c r="J59" s="46">
        <f t="shared" si="1"/>
        <v>1</v>
      </c>
      <c r="K59" s="47">
        <v>25</v>
      </c>
      <c r="L59" s="44">
        <v>25</v>
      </c>
      <c r="M59" s="71"/>
      <c r="N59" s="48">
        <f t="shared" si="2"/>
        <v>1</v>
      </c>
      <c r="O59" s="44">
        <v>958</v>
      </c>
      <c r="P59" s="44">
        <v>100</v>
      </c>
      <c r="Q59" s="48">
        <f t="shared" si="3"/>
        <v>2</v>
      </c>
      <c r="R59" s="44">
        <v>315</v>
      </c>
      <c r="S59" s="49">
        <f t="shared" si="4"/>
        <v>1</v>
      </c>
      <c r="T59" s="50">
        <v>875.2</v>
      </c>
      <c r="U59" s="44">
        <v>775</v>
      </c>
      <c r="V59" s="70">
        <f t="shared" si="5"/>
        <v>0.88551188299817185</v>
      </c>
      <c r="W59" s="46">
        <f t="shared" si="6"/>
        <v>2</v>
      </c>
      <c r="X59" s="71">
        <f t="shared" si="7"/>
        <v>8</v>
      </c>
      <c r="Y59" s="44">
        <v>100</v>
      </c>
      <c r="Z59" s="53">
        <f t="shared" si="8"/>
        <v>2</v>
      </c>
      <c r="AA59" s="44">
        <v>100</v>
      </c>
      <c r="AB59" s="53">
        <f t="shared" si="9"/>
        <v>2</v>
      </c>
      <c r="AC59" s="44">
        <v>32164</v>
      </c>
      <c r="AD59" s="72">
        <f t="shared" si="10"/>
        <v>3.6119034250421111</v>
      </c>
      <c r="AE59" s="48">
        <f t="shared" si="11"/>
        <v>1</v>
      </c>
      <c r="AF59" s="44">
        <v>6841</v>
      </c>
      <c r="AG59" s="80"/>
      <c r="AH59" s="46">
        <f t="shared" si="12"/>
        <v>1</v>
      </c>
      <c r="AI59" s="44">
        <v>99</v>
      </c>
      <c r="AJ59" s="53">
        <f t="shared" si="13"/>
        <v>1</v>
      </c>
      <c r="AK59" s="74">
        <f t="shared" si="14"/>
        <v>7</v>
      </c>
      <c r="AL59" s="44">
        <v>1693</v>
      </c>
      <c r="AM59" s="75">
        <f t="shared" si="15"/>
        <v>2.4715328467153284</v>
      </c>
      <c r="AN59" s="58">
        <f t="shared" si="16"/>
        <v>0</v>
      </c>
      <c r="AO59" s="44">
        <v>789</v>
      </c>
      <c r="AP59" s="59">
        <f t="shared" si="17"/>
        <v>1.1518248175182482</v>
      </c>
      <c r="AQ59" s="60">
        <f t="shared" si="18"/>
        <v>0</v>
      </c>
      <c r="AR59" s="44">
        <v>1074</v>
      </c>
      <c r="AS59" s="76">
        <v>30</v>
      </c>
      <c r="AT59" s="53">
        <f t="shared" si="20"/>
        <v>1</v>
      </c>
      <c r="AU59" s="62">
        <f t="shared" si="21"/>
        <v>1</v>
      </c>
      <c r="AV59" s="63">
        <f t="shared" si="22"/>
        <v>16</v>
      </c>
      <c r="AW59" s="64">
        <f t="shared" si="23"/>
        <v>0.88888888888888884</v>
      </c>
      <c r="AX59" s="108" t="s">
        <v>152</v>
      </c>
    </row>
    <row r="60" spans="1:57" s="81" customFormat="1" ht="15.75" x14ac:dyDescent="0.25">
      <c r="A60" s="68">
        <f t="shared" si="24"/>
        <v>55</v>
      </c>
      <c r="B60" s="100" t="s">
        <v>153</v>
      </c>
      <c r="C60" s="43">
        <v>48</v>
      </c>
      <c r="D60" s="44">
        <v>63</v>
      </c>
      <c r="E60" s="88"/>
      <c r="F60" s="46">
        <f t="shared" si="0"/>
        <v>1</v>
      </c>
      <c r="G60" s="47">
        <v>1257</v>
      </c>
      <c r="H60" s="44">
        <v>1294</v>
      </c>
      <c r="I60" s="79"/>
      <c r="J60" s="46">
        <f t="shared" si="1"/>
        <v>1</v>
      </c>
      <c r="K60" s="47">
        <v>40</v>
      </c>
      <c r="L60" s="44">
        <v>40</v>
      </c>
      <c r="M60" s="71"/>
      <c r="N60" s="48">
        <f t="shared" si="2"/>
        <v>1</v>
      </c>
      <c r="O60" s="44">
        <v>1974</v>
      </c>
      <c r="P60" s="44">
        <v>98</v>
      </c>
      <c r="Q60" s="48">
        <f t="shared" si="3"/>
        <v>2</v>
      </c>
      <c r="R60" s="44">
        <v>305</v>
      </c>
      <c r="S60" s="49">
        <f t="shared" si="4"/>
        <v>1</v>
      </c>
      <c r="T60" s="92">
        <v>1338.72</v>
      </c>
      <c r="U60" s="44">
        <v>1215</v>
      </c>
      <c r="V60" s="70">
        <f t="shared" si="5"/>
        <v>0.90758336321262101</v>
      </c>
      <c r="W60" s="46">
        <f t="shared" si="6"/>
        <v>2</v>
      </c>
      <c r="X60" s="71">
        <f t="shared" si="7"/>
        <v>8</v>
      </c>
      <c r="Y60" s="44">
        <v>99</v>
      </c>
      <c r="Z60" s="53">
        <f t="shared" si="8"/>
        <v>2</v>
      </c>
      <c r="AA60" s="44">
        <v>97</v>
      </c>
      <c r="AB60" s="53">
        <f t="shared" si="9"/>
        <v>2</v>
      </c>
      <c r="AC60" s="44">
        <v>55461</v>
      </c>
      <c r="AD60" s="72">
        <f t="shared" si="10"/>
        <v>3.2969325882772558</v>
      </c>
      <c r="AE60" s="48">
        <f t="shared" si="11"/>
        <v>1</v>
      </c>
      <c r="AF60" s="44">
        <v>14032</v>
      </c>
      <c r="AG60" s="80"/>
      <c r="AH60" s="46">
        <f t="shared" si="12"/>
        <v>1</v>
      </c>
      <c r="AI60" s="44">
        <v>88</v>
      </c>
      <c r="AJ60" s="53">
        <f t="shared" si="13"/>
        <v>1</v>
      </c>
      <c r="AK60" s="74">
        <f t="shared" si="14"/>
        <v>7</v>
      </c>
      <c r="AL60" s="44">
        <v>2997</v>
      </c>
      <c r="AM60" s="75">
        <f t="shared" si="15"/>
        <v>2.3160741885625966</v>
      </c>
      <c r="AN60" s="58">
        <f t="shared" si="16"/>
        <v>0</v>
      </c>
      <c r="AO60" s="44">
        <v>3371</v>
      </c>
      <c r="AP60" s="59">
        <f t="shared" si="17"/>
        <v>2.6051004636785162</v>
      </c>
      <c r="AQ60" s="60">
        <f t="shared" si="18"/>
        <v>0</v>
      </c>
      <c r="AR60" s="44">
        <v>1960</v>
      </c>
      <c r="AS60" s="76">
        <f t="shared" ref="AS60:AS96" si="27">AR60/D60</f>
        <v>31.111111111111111</v>
      </c>
      <c r="AT60" s="53">
        <f t="shared" si="20"/>
        <v>1</v>
      </c>
      <c r="AU60" s="62">
        <f t="shared" si="21"/>
        <v>1</v>
      </c>
      <c r="AV60" s="63">
        <f t="shared" si="22"/>
        <v>16</v>
      </c>
      <c r="AW60" s="64">
        <f t="shared" si="23"/>
        <v>0.88888888888888884</v>
      </c>
      <c r="AX60" s="108" t="s">
        <v>154</v>
      </c>
    </row>
    <row r="61" spans="1:57" s="81" customFormat="1" ht="15.75" x14ac:dyDescent="0.25">
      <c r="A61" s="68">
        <f t="shared" si="24"/>
        <v>56</v>
      </c>
      <c r="B61" s="100" t="s">
        <v>155</v>
      </c>
      <c r="C61" s="43">
        <v>68</v>
      </c>
      <c r="D61" s="44">
        <v>76</v>
      </c>
      <c r="E61" s="83"/>
      <c r="F61" s="46">
        <f t="shared" si="0"/>
        <v>1</v>
      </c>
      <c r="G61" s="47">
        <v>1737</v>
      </c>
      <c r="H61" s="44">
        <v>1795</v>
      </c>
      <c r="I61" s="83"/>
      <c r="J61" s="46">
        <f t="shared" si="1"/>
        <v>1</v>
      </c>
      <c r="K61" s="47">
        <v>58</v>
      </c>
      <c r="L61" s="44">
        <v>58</v>
      </c>
      <c r="M61" s="83"/>
      <c r="N61" s="48">
        <f t="shared" si="2"/>
        <v>1</v>
      </c>
      <c r="O61" s="44">
        <v>1717</v>
      </c>
      <c r="P61" s="44">
        <v>96</v>
      </c>
      <c r="Q61" s="48">
        <f t="shared" si="3"/>
        <v>2</v>
      </c>
      <c r="R61" s="44">
        <v>204</v>
      </c>
      <c r="S61" s="49">
        <f t="shared" si="4"/>
        <v>1</v>
      </c>
      <c r="T61" s="86">
        <v>1600.72</v>
      </c>
      <c r="U61" s="44">
        <v>1757</v>
      </c>
      <c r="V61" s="70">
        <f t="shared" si="5"/>
        <v>1.0976310660202908</v>
      </c>
      <c r="W61" s="46">
        <f t="shared" si="6"/>
        <v>2</v>
      </c>
      <c r="X61" s="71">
        <f t="shared" si="7"/>
        <v>8</v>
      </c>
      <c r="Y61" s="44">
        <v>96</v>
      </c>
      <c r="Z61" s="53">
        <f t="shared" si="8"/>
        <v>2</v>
      </c>
      <c r="AA61" s="44">
        <v>95</v>
      </c>
      <c r="AB61" s="53">
        <f t="shared" si="9"/>
        <v>2</v>
      </c>
      <c r="AC61" s="44">
        <v>62717</v>
      </c>
      <c r="AD61" s="72">
        <f t="shared" si="10"/>
        <v>2.6876794514677522</v>
      </c>
      <c r="AE61" s="48">
        <f t="shared" si="11"/>
        <v>1</v>
      </c>
      <c r="AF61" s="44">
        <v>19128</v>
      </c>
      <c r="AG61" s="73"/>
      <c r="AH61" s="46">
        <f t="shared" si="12"/>
        <v>1</v>
      </c>
      <c r="AI61" s="44">
        <v>92</v>
      </c>
      <c r="AJ61" s="53">
        <f t="shared" si="13"/>
        <v>1</v>
      </c>
      <c r="AK61" s="74">
        <f t="shared" si="14"/>
        <v>7</v>
      </c>
      <c r="AL61" s="44">
        <v>3178</v>
      </c>
      <c r="AM61" s="75">
        <f t="shared" si="15"/>
        <v>1.7704735376044569</v>
      </c>
      <c r="AN61" s="58">
        <f t="shared" si="16"/>
        <v>0</v>
      </c>
      <c r="AO61" s="44">
        <v>4099</v>
      </c>
      <c r="AP61" s="59">
        <f t="shared" si="17"/>
        <v>2.2835654596100277</v>
      </c>
      <c r="AQ61" s="60">
        <f t="shared" si="18"/>
        <v>0</v>
      </c>
      <c r="AR61" s="44">
        <v>2389</v>
      </c>
      <c r="AS61" s="76">
        <f t="shared" si="27"/>
        <v>31.434210526315791</v>
      </c>
      <c r="AT61" s="53">
        <f t="shared" si="20"/>
        <v>1</v>
      </c>
      <c r="AU61" s="62">
        <f t="shared" si="21"/>
        <v>1</v>
      </c>
      <c r="AV61" s="63">
        <f t="shared" si="22"/>
        <v>16</v>
      </c>
      <c r="AW61" s="64">
        <f t="shared" si="23"/>
        <v>0.88888888888888884</v>
      </c>
      <c r="AX61" s="108" t="s">
        <v>156</v>
      </c>
    </row>
    <row r="62" spans="1:57" s="81" customFormat="1" ht="15.75" x14ac:dyDescent="0.25">
      <c r="A62" s="68">
        <f t="shared" si="24"/>
        <v>57</v>
      </c>
      <c r="B62" s="100" t="s">
        <v>157</v>
      </c>
      <c r="C62" s="43">
        <v>73</v>
      </c>
      <c r="D62" s="44">
        <v>84</v>
      </c>
      <c r="E62" s="94"/>
      <c r="F62" s="46">
        <f t="shared" si="0"/>
        <v>1</v>
      </c>
      <c r="G62" s="47">
        <v>2267</v>
      </c>
      <c r="H62" s="44">
        <v>2273</v>
      </c>
      <c r="I62" s="94"/>
      <c r="J62" s="46">
        <f t="shared" si="1"/>
        <v>1</v>
      </c>
      <c r="K62" s="47">
        <v>65</v>
      </c>
      <c r="L62" s="44">
        <v>65</v>
      </c>
      <c r="M62" s="94"/>
      <c r="N62" s="48">
        <f t="shared" si="2"/>
        <v>1</v>
      </c>
      <c r="O62" s="44">
        <v>3980</v>
      </c>
      <c r="P62" s="44">
        <v>100</v>
      </c>
      <c r="Q62" s="48">
        <f t="shared" si="3"/>
        <v>2</v>
      </c>
      <c r="R62" s="44">
        <v>178</v>
      </c>
      <c r="S62" s="49">
        <f t="shared" si="4"/>
        <v>1</v>
      </c>
      <c r="T62" s="50">
        <v>1954.94</v>
      </c>
      <c r="U62" s="44">
        <v>2019</v>
      </c>
      <c r="V62" s="70">
        <f t="shared" si="5"/>
        <v>1.0327682691028881</v>
      </c>
      <c r="W62" s="46">
        <f t="shared" si="6"/>
        <v>2</v>
      </c>
      <c r="X62" s="71">
        <f t="shared" si="7"/>
        <v>8</v>
      </c>
      <c r="Y62" s="44">
        <v>99</v>
      </c>
      <c r="Z62" s="53">
        <f t="shared" si="8"/>
        <v>2</v>
      </c>
      <c r="AA62" s="44">
        <v>83</v>
      </c>
      <c r="AB62" s="53">
        <f t="shared" si="9"/>
        <v>2</v>
      </c>
      <c r="AC62" s="44">
        <v>80287</v>
      </c>
      <c r="AD62" s="72">
        <f t="shared" si="10"/>
        <v>2.7170801042336459</v>
      </c>
      <c r="AE62" s="48">
        <f t="shared" si="11"/>
        <v>1</v>
      </c>
      <c r="AF62" s="44">
        <v>21985</v>
      </c>
      <c r="AG62" s="80"/>
      <c r="AH62" s="46">
        <f t="shared" si="12"/>
        <v>1</v>
      </c>
      <c r="AI62" s="44">
        <v>96</v>
      </c>
      <c r="AJ62" s="53">
        <f t="shared" si="13"/>
        <v>1</v>
      </c>
      <c r="AK62" s="74">
        <f t="shared" si="14"/>
        <v>7</v>
      </c>
      <c r="AL62" s="44">
        <v>5279</v>
      </c>
      <c r="AM62" s="75">
        <f t="shared" si="15"/>
        <v>2.3224813022437307</v>
      </c>
      <c r="AN62" s="58">
        <f t="shared" si="16"/>
        <v>0</v>
      </c>
      <c r="AO62" s="44">
        <v>7915</v>
      </c>
      <c r="AP62" s="59">
        <f t="shared" si="17"/>
        <v>3.4821821381434228</v>
      </c>
      <c r="AQ62" s="60">
        <f t="shared" si="18"/>
        <v>0</v>
      </c>
      <c r="AR62" s="44">
        <v>2824</v>
      </c>
      <c r="AS62" s="76">
        <f t="shared" si="27"/>
        <v>33.61904761904762</v>
      </c>
      <c r="AT62" s="53">
        <f t="shared" si="20"/>
        <v>1</v>
      </c>
      <c r="AU62" s="62">
        <f t="shared" si="21"/>
        <v>1</v>
      </c>
      <c r="AV62" s="63">
        <f t="shared" si="22"/>
        <v>16</v>
      </c>
      <c r="AW62" s="64">
        <f t="shared" si="23"/>
        <v>0.88888888888888884</v>
      </c>
      <c r="AX62" s="108" t="s">
        <v>158</v>
      </c>
    </row>
    <row r="63" spans="1:57" s="81" customFormat="1" ht="15.75" x14ac:dyDescent="0.25">
      <c r="A63" s="68">
        <f t="shared" si="24"/>
        <v>58</v>
      </c>
      <c r="B63" s="100" t="s">
        <v>159</v>
      </c>
      <c r="C63" s="43">
        <v>66</v>
      </c>
      <c r="D63" s="44">
        <v>79</v>
      </c>
      <c r="E63" s="69"/>
      <c r="F63" s="46">
        <f t="shared" si="0"/>
        <v>1</v>
      </c>
      <c r="G63" s="47">
        <v>1541</v>
      </c>
      <c r="H63" s="44">
        <v>1546</v>
      </c>
      <c r="I63" s="69"/>
      <c r="J63" s="46">
        <f t="shared" si="1"/>
        <v>1</v>
      </c>
      <c r="K63" s="47">
        <v>53</v>
      </c>
      <c r="L63" s="44">
        <v>53</v>
      </c>
      <c r="M63" s="69"/>
      <c r="N63" s="48">
        <f t="shared" si="2"/>
        <v>1</v>
      </c>
      <c r="O63" s="44">
        <v>1643</v>
      </c>
      <c r="P63" s="44">
        <v>95</v>
      </c>
      <c r="Q63" s="48">
        <f t="shared" si="3"/>
        <v>2</v>
      </c>
      <c r="R63" s="44">
        <v>366</v>
      </c>
      <c r="S63" s="49">
        <f t="shared" si="4"/>
        <v>1</v>
      </c>
      <c r="T63" s="50">
        <v>1859.8799999999999</v>
      </c>
      <c r="U63" s="44">
        <v>1688</v>
      </c>
      <c r="V63" s="70">
        <f t="shared" si="5"/>
        <v>0.90758543561950245</v>
      </c>
      <c r="W63" s="46">
        <f t="shared" si="6"/>
        <v>2</v>
      </c>
      <c r="X63" s="71">
        <f t="shared" si="7"/>
        <v>8</v>
      </c>
      <c r="Y63" s="44">
        <v>99</v>
      </c>
      <c r="Z63" s="53">
        <f t="shared" si="8"/>
        <v>2</v>
      </c>
      <c r="AA63" s="44">
        <v>96</v>
      </c>
      <c r="AB63" s="53">
        <f t="shared" si="9"/>
        <v>2</v>
      </c>
      <c r="AC63" s="44">
        <v>62333</v>
      </c>
      <c r="AD63" s="72">
        <f t="shared" si="10"/>
        <v>3.1014528808836701</v>
      </c>
      <c r="AE63" s="48">
        <f t="shared" si="11"/>
        <v>1</v>
      </c>
      <c r="AF63" s="44">
        <v>16388</v>
      </c>
      <c r="AG63" s="73"/>
      <c r="AH63" s="46">
        <f t="shared" si="12"/>
        <v>1</v>
      </c>
      <c r="AI63" s="44">
        <v>95</v>
      </c>
      <c r="AJ63" s="53">
        <f t="shared" si="13"/>
        <v>1</v>
      </c>
      <c r="AK63" s="74">
        <f t="shared" si="14"/>
        <v>7</v>
      </c>
      <c r="AL63" s="44">
        <v>6045</v>
      </c>
      <c r="AM63" s="75">
        <v>4</v>
      </c>
      <c r="AN63" s="58">
        <f t="shared" si="16"/>
        <v>1</v>
      </c>
      <c r="AO63" s="44">
        <v>716</v>
      </c>
      <c r="AP63" s="59">
        <f t="shared" si="17"/>
        <v>0.46313065976714102</v>
      </c>
      <c r="AQ63" s="60">
        <f t="shared" si="18"/>
        <v>0</v>
      </c>
      <c r="AR63" s="44">
        <v>2095</v>
      </c>
      <c r="AS63" s="76">
        <f t="shared" si="27"/>
        <v>26.518987341772153</v>
      </c>
      <c r="AT63" s="53">
        <f t="shared" si="20"/>
        <v>0</v>
      </c>
      <c r="AU63" s="62">
        <f t="shared" si="21"/>
        <v>1</v>
      </c>
      <c r="AV63" s="63">
        <f t="shared" si="22"/>
        <v>16</v>
      </c>
      <c r="AW63" s="64">
        <f t="shared" si="23"/>
        <v>0.88888888888888884</v>
      </c>
      <c r="AX63" s="108" t="s">
        <v>160</v>
      </c>
    </row>
    <row r="64" spans="1:57" s="81" customFormat="1" ht="15.75" x14ac:dyDescent="0.25">
      <c r="A64" s="68">
        <f t="shared" si="24"/>
        <v>59</v>
      </c>
      <c r="B64" s="100" t="s">
        <v>161</v>
      </c>
      <c r="C64" s="43">
        <v>63</v>
      </c>
      <c r="D64" s="44">
        <v>88</v>
      </c>
      <c r="E64" s="69"/>
      <c r="F64" s="46">
        <f t="shared" si="0"/>
        <v>1</v>
      </c>
      <c r="G64" s="47">
        <v>1529</v>
      </c>
      <c r="H64" s="44">
        <v>1540</v>
      </c>
      <c r="I64" s="69"/>
      <c r="J64" s="46">
        <f t="shared" si="1"/>
        <v>1</v>
      </c>
      <c r="K64" s="47">
        <v>51</v>
      </c>
      <c r="L64" s="44">
        <v>51</v>
      </c>
      <c r="M64" s="69"/>
      <c r="N64" s="48">
        <f t="shared" si="2"/>
        <v>1</v>
      </c>
      <c r="O64" s="44">
        <v>2172</v>
      </c>
      <c r="P64" s="44">
        <v>98</v>
      </c>
      <c r="Q64" s="48">
        <f t="shared" si="3"/>
        <v>2</v>
      </c>
      <c r="R64" s="44">
        <v>210</v>
      </c>
      <c r="S64" s="49">
        <f t="shared" si="4"/>
        <v>1</v>
      </c>
      <c r="T64" s="50">
        <v>1386</v>
      </c>
      <c r="U64" s="44">
        <v>1643</v>
      </c>
      <c r="V64" s="70">
        <f t="shared" si="5"/>
        <v>1.1854256854256855</v>
      </c>
      <c r="W64" s="46">
        <f t="shared" si="6"/>
        <v>2</v>
      </c>
      <c r="X64" s="71">
        <f t="shared" si="7"/>
        <v>8</v>
      </c>
      <c r="Y64" s="44">
        <v>100</v>
      </c>
      <c r="Z64" s="53">
        <f t="shared" si="8"/>
        <v>2</v>
      </c>
      <c r="AA64" s="44">
        <v>99</v>
      </c>
      <c r="AB64" s="53">
        <f t="shared" si="9"/>
        <v>2</v>
      </c>
      <c r="AC64" s="44">
        <v>66447</v>
      </c>
      <c r="AD64" s="72">
        <f t="shared" si="10"/>
        <v>3.3190309690309689</v>
      </c>
      <c r="AE64" s="48">
        <f t="shared" si="11"/>
        <v>1</v>
      </c>
      <c r="AF64" s="44">
        <v>16358</v>
      </c>
      <c r="AG64" s="73"/>
      <c r="AH64" s="46">
        <f t="shared" si="12"/>
        <v>1</v>
      </c>
      <c r="AI64" s="44">
        <v>90</v>
      </c>
      <c r="AJ64" s="53">
        <f t="shared" si="13"/>
        <v>1</v>
      </c>
      <c r="AK64" s="74">
        <f t="shared" si="14"/>
        <v>7</v>
      </c>
      <c r="AL64" s="44">
        <v>6333</v>
      </c>
      <c r="AM64" s="75">
        <f t="shared" ref="AM64:AM92" si="28">AL64/H64</f>
        <v>4.1123376623376622</v>
      </c>
      <c r="AN64" s="58">
        <f t="shared" si="16"/>
        <v>1</v>
      </c>
      <c r="AO64" s="44">
        <v>3880</v>
      </c>
      <c r="AP64" s="59">
        <f t="shared" si="17"/>
        <v>2.5194805194805197</v>
      </c>
      <c r="AQ64" s="60">
        <f t="shared" si="18"/>
        <v>0</v>
      </c>
      <c r="AR64" s="44">
        <v>2254</v>
      </c>
      <c r="AS64" s="76">
        <f t="shared" si="27"/>
        <v>25.613636363636363</v>
      </c>
      <c r="AT64" s="53">
        <f t="shared" si="20"/>
        <v>0</v>
      </c>
      <c r="AU64" s="62">
        <f t="shared" si="21"/>
        <v>1</v>
      </c>
      <c r="AV64" s="63">
        <f t="shared" si="22"/>
        <v>16</v>
      </c>
      <c r="AW64" s="64">
        <f t="shared" si="23"/>
        <v>0.88888888888888884</v>
      </c>
      <c r="AX64" s="108" t="s">
        <v>162</v>
      </c>
      <c r="AY64" s="77"/>
      <c r="AZ64" s="77"/>
      <c r="BA64" s="77"/>
      <c r="BB64" s="77"/>
      <c r="BC64" s="77"/>
      <c r="BD64" s="77"/>
      <c r="BE64" s="77"/>
    </row>
    <row r="65" spans="1:57" s="81" customFormat="1" ht="15.75" x14ac:dyDescent="0.25">
      <c r="A65" s="68">
        <f t="shared" si="24"/>
        <v>60</v>
      </c>
      <c r="B65" s="100" t="s">
        <v>163</v>
      </c>
      <c r="C65" s="43">
        <v>65</v>
      </c>
      <c r="D65" s="44">
        <v>76</v>
      </c>
      <c r="E65" s="94"/>
      <c r="F65" s="46">
        <f t="shared" si="0"/>
        <v>1</v>
      </c>
      <c r="G65" s="47">
        <v>1536</v>
      </c>
      <c r="H65" s="44">
        <v>1543</v>
      </c>
      <c r="I65" s="94"/>
      <c r="J65" s="46">
        <f t="shared" si="1"/>
        <v>1</v>
      </c>
      <c r="K65" s="47">
        <v>54</v>
      </c>
      <c r="L65" s="44">
        <v>54</v>
      </c>
      <c r="M65" s="94"/>
      <c r="N65" s="48">
        <f t="shared" si="2"/>
        <v>1</v>
      </c>
      <c r="O65" s="44">
        <v>1738</v>
      </c>
      <c r="P65" s="44">
        <v>97</v>
      </c>
      <c r="Q65" s="48">
        <f t="shared" si="3"/>
        <v>2</v>
      </c>
      <c r="R65" s="44">
        <v>257</v>
      </c>
      <c r="S65" s="49">
        <f t="shared" si="4"/>
        <v>1</v>
      </c>
      <c r="T65" s="50">
        <v>1495</v>
      </c>
      <c r="U65" s="44">
        <v>1685</v>
      </c>
      <c r="V65" s="70">
        <f t="shared" si="5"/>
        <v>1.1270903010033444</v>
      </c>
      <c r="W65" s="46">
        <f t="shared" si="6"/>
        <v>2</v>
      </c>
      <c r="X65" s="71">
        <f t="shared" si="7"/>
        <v>8</v>
      </c>
      <c r="Y65" s="44">
        <v>100</v>
      </c>
      <c r="Z65" s="53">
        <f t="shared" si="8"/>
        <v>2</v>
      </c>
      <c r="AA65" s="44">
        <v>98</v>
      </c>
      <c r="AB65" s="53">
        <f t="shared" si="9"/>
        <v>2</v>
      </c>
      <c r="AC65" s="44">
        <v>62996</v>
      </c>
      <c r="AD65" s="72">
        <f t="shared" si="10"/>
        <v>3.1405354205094969</v>
      </c>
      <c r="AE65" s="48">
        <f t="shared" si="11"/>
        <v>1</v>
      </c>
      <c r="AF65" s="44">
        <v>17466</v>
      </c>
      <c r="AG65" s="80"/>
      <c r="AH65" s="46">
        <f t="shared" si="12"/>
        <v>1</v>
      </c>
      <c r="AI65" s="44">
        <v>98</v>
      </c>
      <c r="AJ65" s="53">
        <f t="shared" si="13"/>
        <v>1</v>
      </c>
      <c r="AK65" s="74">
        <f t="shared" si="14"/>
        <v>7</v>
      </c>
      <c r="AL65" s="44">
        <v>4278</v>
      </c>
      <c r="AM65" s="75">
        <f t="shared" si="28"/>
        <v>2.7725210628645494</v>
      </c>
      <c r="AN65" s="58">
        <f t="shared" si="16"/>
        <v>0</v>
      </c>
      <c r="AO65" s="44">
        <v>3561</v>
      </c>
      <c r="AP65" s="59">
        <f t="shared" si="17"/>
        <v>2.3078418664938432</v>
      </c>
      <c r="AQ65" s="60">
        <f t="shared" si="18"/>
        <v>0</v>
      </c>
      <c r="AR65" s="44">
        <v>2397</v>
      </c>
      <c r="AS65" s="76">
        <f t="shared" si="27"/>
        <v>31.539473684210527</v>
      </c>
      <c r="AT65" s="53">
        <f t="shared" si="20"/>
        <v>1</v>
      </c>
      <c r="AU65" s="62">
        <f t="shared" si="21"/>
        <v>1</v>
      </c>
      <c r="AV65" s="63">
        <f t="shared" si="22"/>
        <v>16</v>
      </c>
      <c r="AW65" s="64">
        <f t="shared" si="23"/>
        <v>0.88888888888888884</v>
      </c>
      <c r="AX65" s="108" t="s">
        <v>164</v>
      </c>
    </row>
    <row r="66" spans="1:57" s="81" customFormat="1" ht="15.75" x14ac:dyDescent="0.25">
      <c r="A66" s="68">
        <f t="shared" si="24"/>
        <v>61</v>
      </c>
      <c r="B66" s="100" t="s">
        <v>165</v>
      </c>
      <c r="C66" s="43">
        <v>73</v>
      </c>
      <c r="D66" s="44">
        <v>90</v>
      </c>
      <c r="E66" s="87"/>
      <c r="F66" s="46">
        <f t="shared" si="0"/>
        <v>1</v>
      </c>
      <c r="G66" s="47">
        <v>1685</v>
      </c>
      <c r="H66" s="44">
        <v>1697</v>
      </c>
      <c r="I66" s="85"/>
      <c r="J66" s="46">
        <f t="shared" si="1"/>
        <v>1</v>
      </c>
      <c r="K66" s="47">
        <v>59</v>
      </c>
      <c r="L66" s="44">
        <v>59</v>
      </c>
      <c r="M66" s="71"/>
      <c r="N66" s="48">
        <f t="shared" si="2"/>
        <v>1</v>
      </c>
      <c r="O66" s="44">
        <v>2392</v>
      </c>
      <c r="P66" s="44">
        <v>96</v>
      </c>
      <c r="Q66" s="48">
        <f t="shared" si="3"/>
        <v>2</v>
      </c>
      <c r="R66" s="44">
        <v>232</v>
      </c>
      <c r="S66" s="49">
        <f t="shared" si="4"/>
        <v>1</v>
      </c>
      <c r="T66" s="50">
        <v>1860.77</v>
      </c>
      <c r="U66" s="44">
        <v>1824</v>
      </c>
      <c r="V66" s="70">
        <f t="shared" si="5"/>
        <v>0.98023936327434347</v>
      </c>
      <c r="W66" s="46">
        <f t="shared" si="6"/>
        <v>2</v>
      </c>
      <c r="X66" s="71">
        <f t="shared" si="7"/>
        <v>8</v>
      </c>
      <c r="Y66" s="44">
        <v>96</v>
      </c>
      <c r="Z66" s="53">
        <f t="shared" si="8"/>
        <v>2</v>
      </c>
      <c r="AA66" s="44">
        <v>86</v>
      </c>
      <c r="AB66" s="53">
        <f t="shared" si="9"/>
        <v>2</v>
      </c>
      <c r="AC66" s="44">
        <v>57458</v>
      </c>
      <c r="AD66" s="72">
        <f t="shared" si="10"/>
        <v>2.6045056887720412</v>
      </c>
      <c r="AE66" s="48">
        <f t="shared" si="11"/>
        <v>1</v>
      </c>
      <c r="AF66" s="44">
        <v>17204</v>
      </c>
      <c r="AG66" s="73"/>
      <c r="AH66" s="46">
        <f t="shared" si="12"/>
        <v>1</v>
      </c>
      <c r="AI66" s="44">
        <v>96</v>
      </c>
      <c r="AJ66" s="53">
        <f t="shared" si="13"/>
        <v>1</v>
      </c>
      <c r="AK66" s="74">
        <f t="shared" si="14"/>
        <v>7</v>
      </c>
      <c r="AL66" s="44">
        <v>6449</v>
      </c>
      <c r="AM66" s="75">
        <f t="shared" si="28"/>
        <v>3.8002357100766058</v>
      </c>
      <c r="AN66" s="58">
        <f t="shared" si="16"/>
        <v>0</v>
      </c>
      <c r="AO66" s="44">
        <v>2287</v>
      </c>
      <c r="AP66" s="59">
        <f t="shared" si="17"/>
        <v>1.3476723629935179</v>
      </c>
      <c r="AQ66" s="60">
        <f t="shared" si="18"/>
        <v>0</v>
      </c>
      <c r="AR66" s="44">
        <v>2771</v>
      </c>
      <c r="AS66" s="76">
        <f t="shared" si="27"/>
        <v>30.788888888888888</v>
      </c>
      <c r="AT66" s="53">
        <f t="shared" si="20"/>
        <v>1</v>
      </c>
      <c r="AU66" s="62">
        <f t="shared" si="21"/>
        <v>1</v>
      </c>
      <c r="AV66" s="63">
        <f t="shared" si="22"/>
        <v>16</v>
      </c>
      <c r="AW66" s="64">
        <f t="shared" si="23"/>
        <v>0.88888888888888884</v>
      </c>
      <c r="AX66" s="108" t="s">
        <v>166</v>
      </c>
    </row>
    <row r="67" spans="1:57" s="81" customFormat="1" ht="15.75" x14ac:dyDescent="0.25">
      <c r="A67" s="68">
        <f t="shared" si="24"/>
        <v>62</v>
      </c>
      <c r="B67" s="100" t="s">
        <v>167</v>
      </c>
      <c r="C67" s="43">
        <v>46</v>
      </c>
      <c r="D67" s="44">
        <v>49</v>
      </c>
      <c r="E67" s="87"/>
      <c r="F67" s="46">
        <f t="shared" si="0"/>
        <v>1</v>
      </c>
      <c r="G67" s="47">
        <v>842</v>
      </c>
      <c r="H67" s="44">
        <v>845</v>
      </c>
      <c r="I67" s="85"/>
      <c r="J67" s="46">
        <f t="shared" si="1"/>
        <v>1</v>
      </c>
      <c r="K67" s="47">
        <v>32</v>
      </c>
      <c r="L67" s="44">
        <v>32</v>
      </c>
      <c r="M67" s="71"/>
      <c r="N67" s="48">
        <f t="shared" si="2"/>
        <v>1</v>
      </c>
      <c r="O67" s="44">
        <v>1208</v>
      </c>
      <c r="P67" s="44">
        <v>97</v>
      </c>
      <c r="Q67" s="48">
        <f t="shared" si="3"/>
        <v>2</v>
      </c>
      <c r="R67" s="44">
        <v>229</v>
      </c>
      <c r="S67" s="49">
        <f t="shared" si="4"/>
        <v>1</v>
      </c>
      <c r="T67" s="50">
        <v>1096.6400000000001</v>
      </c>
      <c r="U67" s="44">
        <v>1010</v>
      </c>
      <c r="V67" s="70">
        <f t="shared" si="5"/>
        <v>0.92099503939305505</v>
      </c>
      <c r="W67" s="46">
        <f t="shared" si="6"/>
        <v>2</v>
      </c>
      <c r="X67" s="71">
        <f t="shared" si="7"/>
        <v>8</v>
      </c>
      <c r="Y67" s="44">
        <v>100</v>
      </c>
      <c r="Z67" s="53">
        <f t="shared" si="8"/>
        <v>2</v>
      </c>
      <c r="AA67" s="44">
        <v>86</v>
      </c>
      <c r="AB67" s="53">
        <f t="shared" si="9"/>
        <v>2</v>
      </c>
      <c r="AC67" s="44">
        <v>37724</v>
      </c>
      <c r="AD67" s="72">
        <f t="shared" si="10"/>
        <v>3.4341374601729631</v>
      </c>
      <c r="AE67" s="48">
        <f t="shared" si="11"/>
        <v>1</v>
      </c>
      <c r="AF67" s="44">
        <v>8477</v>
      </c>
      <c r="AG67" s="73"/>
      <c r="AH67" s="46">
        <f t="shared" si="12"/>
        <v>1</v>
      </c>
      <c r="AI67" s="44">
        <v>97</v>
      </c>
      <c r="AJ67" s="53">
        <f t="shared" si="13"/>
        <v>1</v>
      </c>
      <c r="AK67" s="74">
        <f t="shared" si="14"/>
        <v>7</v>
      </c>
      <c r="AL67" s="44">
        <v>2111</v>
      </c>
      <c r="AM67" s="75">
        <f t="shared" si="28"/>
        <v>2.4982248520710058</v>
      </c>
      <c r="AN67" s="58">
        <f t="shared" si="16"/>
        <v>0</v>
      </c>
      <c r="AO67" s="44">
        <v>1110</v>
      </c>
      <c r="AP67" s="59">
        <f t="shared" si="17"/>
        <v>1.3136094674556213</v>
      </c>
      <c r="AQ67" s="60">
        <f t="shared" si="18"/>
        <v>0</v>
      </c>
      <c r="AR67" s="44">
        <v>1542</v>
      </c>
      <c r="AS67" s="76">
        <f t="shared" si="27"/>
        <v>31.469387755102041</v>
      </c>
      <c r="AT67" s="53">
        <f t="shared" si="20"/>
        <v>1</v>
      </c>
      <c r="AU67" s="62">
        <f t="shared" si="21"/>
        <v>1</v>
      </c>
      <c r="AV67" s="63">
        <f t="shared" si="22"/>
        <v>16</v>
      </c>
      <c r="AW67" s="64">
        <f t="shared" si="23"/>
        <v>0.88888888888888884</v>
      </c>
      <c r="AX67" s="108" t="s">
        <v>168</v>
      </c>
    </row>
    <row r="68" spans="1:57" s="81" customFormat="1" ht="15.75" x14ac:dyDescent="0.25">
      <c r="A68" s="68">
        <f t="shared" si="24"/>
        <v>63</v>
      </c>
      <c r="B68" s="100" t="s">
        <v>169</v>
      </c>
      <c r="C68" s="43">
        <v>128</v>
      </c>
      <c r="D68" s="44">
        <v>149</v>
      </c>
      <c r="E68" s="82"/>
      <c r="F68" s="46">
        <f t="shared" si="0"/>
        <v>1</v>
      </c>
      <c r="G68" s="47">
        <v>3515</v>
      </c>
      <c r="H68" s="44">
        <v>3553</v>
      </c>
      <c r="I68" s="82"/>
      <c r="J68" s="46">
        <f t="shared" si="1"/>
        <v>1</v>
      </c>
      <c r="K68" s="47">
        <v>100</v>
      </c>
      <c r="L68" s="44">
        <v>100</v>
      </c>
      <c r="M68" s="82"/>
      <c r="N68" s="48">
        <f t="shared" si="2"/>
        <v>1</v>
      </c>
      <c r="O68" s="44">
        <v>5404</v>
      </c>
      <c r="P68" s="44">
        <v>96</v>
      </c>
      <c r="Q68" s="48">
        <f t="shared" si="3"/>
        <v>2</v>
      </c>
      <c r="R68" s="44">
        <v>398</v>
      </c>
      <c r="S68" s="49">
        <f t="shared" si="4"/>
        <v>1</v>
      </c>
      <c r="T68" s="112">
        <v>3051.52</v>
      </c>
      <c r="U68" s="44">
        <v>3087</v>
      </c>
      <c r="V68" s="70">
        <f t="shared" si="5"/>
        <v>1.0116269924496644</v>
      </c>
      <c r="W68" s="46">
        <f t="shared" si="6"/>
        <v>2</v>
      </c>
      <c r="X68" s="71">
        <f t="shared" si="7"/>
        <v>8</v>
      </c>
      <c r="Y68" s="44">
        <v>95</v>
      </c>
      <c r="Z68" s="53">
        <f t="shared" si="8"/>
        <v>2</v>
      </c>
      <c r="AA68" s="44">
        <v>93</v>
      </c>
      <c r="AB68" s="53">
        <f t="shared" si="9"/>
        <v>2</v>
      </c>
      <c r="AC68" s="44">
        <v>104703</v>
      </c>
      <c r="AD68" s="72">
        <f t="shared" si="10"/>
        <v>2.2668384247331614</v>
      </c>
      <c r="AE68" s="48">
        <f t="shared" si="11"/>
        <v>1</v>
      </c>
      <c r="AF68" s="44">
        <v>48048</v>
      </c>
      <c r="AG68" s="82"/>
      <c r="AH68" s="46">
        <f t="shared" si="12"/>
        <v>1</v>
      </c>
      <c r="AI68" s="44">
        <v>96</v>
      </c>
      <c r="AJ68" s="53">
        <f t="shared" si="13"/>
        <v>1</v>
      </c>
      <c r="AK68" s="74">
        <f t="shared" si="14"/>
        <v>7</v>
      </c>
      <c r="AL68" s="44">
        <v>11359</v>
      </c>
      <c r="AM68" s="75">
        <f t="shared" si="28"/>
        <v>3.1970166056853362</v>
      </c>
      <c r="AN68" s="58">
        <f t="shared" si="16"/>
        <v>0</v>
      </c>
      <c r="AO68" s="44">
        <v>3819</v>
      </c>
      <c r="AP68" s="59">
        <f t="shared" si="17"/>
        <v>1.0748663101604279</v>
      </c>
      <c r="AQ68" s="60">
        <f t="shared" si="18"/>
        <v>0</v>
      </c>
      <c r="AR68" s="44">
        <v>5890</v>
      </c>
      <c r="AS68" s="76">
        <f t="shared" si="27"/>
        <v>39.530201342281877</v>
      </c>
      <c r="AT68" s="53">
        <f t="shared" si="20"/>
        <v>1</v>
      </c>
      <c r="AU68" s="62">
        <f t="shared" si="21"/>
        <v>1</v>
      </c>
      <c r="AV68" s="63">
        <f t="shared" si="22"/>
        <v>16</v>
      </c>
      <c r="AW68" s="64">
        <f t="shared" si="23"/>
        <v>0.88888888888888884</v>
      </c>
      <c r="AX68" s="108" t="s">
        <v>170</v>
      </c>
    </row>
    <row r="69" spans="1:57" s="81" customFormat="1" ht="15.75" x14ac:dyDescent="0.25">
      <c r="A69" s="68">
        <f t="shared" si="24"/>
        <v>64</v>
      </c>
      <c r="B69" s="100" t="s">
        <v>171</v>
      </c>
      <c r="C69" s="43">
        <v>74</v>
      </c>
      <c r="D69" s="44">
        <v>86</v>
      </c>
      <c r="E69" s="78"/>
      <c r="F69" s="46">
        <f t="shared" si="0"/>
        <v>1</v>
      </c>
      <c r="G69" s="47">
        <v>2304</v>
      </c>
      <c r="H69" s="44">
        <v>2364</v>
      </c>
      <c r="I69" s="79"/>
      <c r="J69" s="46">
        <f t="shared" si="1"/>
        <v>1</v>
      </c>
      <c r="K69" s="47">
        <v>65</v>
      </c>
      <c r="L69" s="44">
        <v>65</v>
      </c>
      <c r="M69" s="71"/>
      <c r="N69" s="48">
        <f t="shared" si="2"/>
        <v>1</v>
      </c>
      <c r="O69" s="44">
        <v>3719</v>
      </c>
      <c r="P69" s="44">
        <v>96</v>
      </c>
      <c r="Q69" s="48">
        <f t="shared" si="3"/>
        <v>2</v>
      </c>
      <c r="R69" s="44">
        <v>583</v>
      </c>
      <c r="S69" s="49">
        <f t="shared" si="4"/>
        <v>1</v>
      </c>
      <c r="T69" s="113">
        <v>1833.72</v>
      </c>
      <c r="U69" s="44">
        <v>2107</v>
      </c>
      <c r="V69" s="97">
        <f t="shared" si="5"/>
        <v>1.1490303863185218</v>
      </c>
      <c r="W69" s="46">
        <f t="shared" si="6"/>
        <v>2</v>
      </c>
      <c r="X69" s="98">
        <f t="shared" si="7"/>
        <v>8</v>
      </c>
      <c r="Y69" s="44">
        <v>93</v>
      </c>
      <c r="Z69" s="53">
        <f t="shared" si="8"/>
        <v>2</v>
      </c>
      <c r="AA69" s="44">
        <v>78</v>
      </c>
      <c r="AB69" s="53">
        <f t="shared" si="9"/>
        <v>2</v>
      </c>
      <c r="AC69" s="44">
        <v>68825</v>
      </c>
      <c r="AD69" s="72">
        <f t="shared" si="10"/>
        <v>2.2395223220096314</v>
      </c>
      <c r="AE69" s="48">
        <f t="shared" si="11"/>
        <v>1</v>
      </c>
      <c r="AF69" s="44">
        <v>30506</v>
      </c>
      <c r="AG69" s="80"/>
      <c r="AH69" s="46">
        <f t="shared" si="12"/>
        <v>1</v>
      </c>
      <c r="AI69" s="44">
        <v>56</v>
      </c>
      <c r="AJ69" s="53">
        <f t="shared" si="13"/>
        <v>0</v>
      </c>
      <c r="AK69" s="74">
        <f t="shared" si="14"/>
        <v>6</v>
      </c>
      <c r="AL69" s="44">
        <v>11850</v>
      </c>
      <c r="AM69" s="75">
        <f t="shared" si="28"/>
        <v>5.0126903553299496</v>
      </c>
      <c r="AN69" s="58">
        <f t="shared" si="16"/>
        <v>1</v>
      </c>
      <c r="AO69" s="44">
        <v>3986</v>
      </c>
      <c r="AP69" s="59">
        <f t="shared" si="17"/>
        <v>1.6861252115059222</v>
      </c>
      <c r="AQ69" s="60">
        <f t="shared" si="18"/>
        <v>0</v>
      </c>
      <c r="AR69" s="44">
        <v>3564</v>
      </c>
      <c r="AS69" s="76">
        <f t="shared" si="27"/>
        <v>41.441860465116278</v>
      </c>
      <c r="AT69" s="53">
        <f t="shared" si="20"/>
        <v>1</v>
      </c>
      <c r="AU69" s="62">
        <f t="shared" si="21"/>
        <v>2</v>
      </c>
      <c r="AV69" s="63">
        <f t="shared" si="22"/>
        <v>16</v>
      </c>
      <c r="AW69" s="64">
        <f t="shared" si="23"/>
        <v>0.88888888888888884</v>
      </c>
      <c r="AX69" s="101" t="s">
        <v>172</v>
      </c>
    </row>
    <row r="70" spans="1:57" s="81" customFormat="1" ht="15.75" x14ac:dyDescent="0.25">
      <c r="A70" s="68">
        <f t="shared" si="24"/>
        <v>65</v>
      </c>
      <c r="B70" s="114" t="s">
        <v>173</v>
      </c>
      <c r="C70" s="43">
        <v>26</v>
      </c>
      <c r="D70" s="44">
        <v>33</v>
      </c>
      <c r="E70" s="87"/>
      <c r="F70" s="46">
        <f t="shared" ref="F70:F96" si="29">IF(OR(D70&gt;(C70+40), ( D70&lt;(C70-0))),0,1)</f>
        <v>1</v>
      </c>
      <c r="G70" s="47">
        <v>548</v>
      </c>
      <c r="H70" s="44">
        <v>543</v>
      </c>
      <c r="I70" s="85"/>
      <c r="J70" s="46">
        <f t="shared" ref="J70:J96" si="30">IF(OR(H70&gt;(G70+100),H70&lt;(G70-50)),0,1)</f>
        <v>1</v>
      </c>
      <c r="K70" s="47">
        <v>20</v>
      </c>
      <c r="L70" s="44">
        <v>20</v>
      </c>
      <c r="M70" s="71"/>
      <c r="N70" s="48">
        <f t="shared" ref="N70:N96" si="31">IF(L70&lt;&gt;K70,1,1)</f>
        <v>1</v>
      </c>
      <c r="O70" s="44">
        <v>715</v>
      </c>
      <c r="P70" s="44">
        <v>99</v>
      </c>
      <c r="Q70" s="48">
        <f t="shared" ref="Q70:Q92" si="32">IF(P70&gt;=90,2,IF(P70&gt;=70,1,0))</f>
        <v>2</v>
      </c>
      <c r="R70" s="44">
        <v>206</v>
      </c>
      <c r="S70" s="49">
        <f t="shared" ref="S70:S84" si="33">IF(R70&gt;150,1,0)</f>
        <v>1</v>
      </c>
      <c r="T70" s="50">
        <v>594.88</v>
      </c>
      <c r="U70" s="44">
        <v>593</v>
      </c>
      <c r="V70" s="70">
        <f t="shared" ref="V70:V96" si="34">U70/T70</f>
        <v>0.99683969876277567</v>
      </c>
      <c r="W70" s="46">
        <f t="shared" ref="W70:W96" si="35">IF(V70&gt;=80%,2,IF(V70&gt;=70%,1,0))</f>
        <v>2</v>
      </c>
      <c r="X70" s="71">
        <f t="shared" ref="X70:X96" si="36">F70+J70+N70+Q70+S70+W70</f>
        <v>8</v>
      </c>
      <c r="Y70" s="44">
        <v>100</v>
      </c>
      <c r="Z70" s="53">
        <f t="shared" ref="Z70:Z96" si="37">IF(Y70&gt;=90,2,IF(Y70&gt;=70,1,0))</f>
        <v>2</v>
      </c>
      <c r="AA70" s="44">
        <v>100</v>
      </c>
      <c r="AB70" s="53">
        <f t="shared" ref="AB70:AB96" si="38">IF(AA70&gt;=75,2,IF(AA70&gt;=50,1,0))</f>
        <v>2</v>
      </c>
      <c r="AC70" s="44">
        <v>20912</v>
      </c>
      <c r="AD70" s="72">
        <f t="shared" ref="AD70:AD96" si="39">AC70/H70/13</f>
        <v>2.9624592718515368</v>
      </c>
      <c r="AE70" s="48">
        <f t="shared" ref="AE70:AE96" si="40">IF(AD70&gt;1.36,1,0)</f>
        <v>1</v>
      </c>
      <c r="AF70" s="44">
        <v>4654</v>
      </c>
      <c r="AG70" s="73"/>
      <c r="AH70" s="46">
        <f t="shared" ref="AH70:AH96" si="41">IF(AF70&gt;H70*3,1,0)</f>
        <v>1</v>
      </c>
      <c r="AI70" s="44">
        <v>99</v>
      </c>
      <c r="AJ70" s="53">
        <f t="shared" ref="AJ70:AJ96" si="42">IF(AI70&gt;=75,1,0)</f>
        <v>1</v>
      </c>
      <c r="AK70" s="74">
        <f t="shared" ref="AK70:AK96" si="43">Z70+AB70+AE70+AH70+AJ70</f>
        <v>7</v>
      </c>
      <c r="AL70" s="44">
        <v>2042</v>
      </c>
      <c r="AM70" s="75">
        <f t="shared" si="28"/>
        <v>3.7605893186003683</v>
      </c>
      <c r="AN70" s="58">
        <f t="shared" ref="AN70:AN96" si="44">IF(AM70&gt;3.9,1,0)</f>
        <v>0</v>
      </c>
      <c r="AO70" s="44">
        <v>1168</v>
      </c>
      <c r="AP70" s="59">
        <f t="shared" ref="AP70:AP96" si="45">AO70/H70</f>
        <v>2.1510128913443829</v>
      </c>
      <c r="AQ70" s="60">
        <f t="shared" ref="AQ70:AQ96" si="46">IF(AP70&gt;3.9,1,0)</f>
        <v>0</v>
      </c>
      <c r="AR70" s="44">
        <v>927</v>
      </c>
      <c r="AS70" s="76">
        <f t="shared" si="27"/>
        <v>28.09090909090909</v>
      </c>
      <c r="AT70" s="53">
        <f t="shared" ref="AT70:AT96" si="47">IF(AS70&gt;29,1,0)</f>
        <v>0</v>
      </c>
      <c r="AU70" s="62">
        <f t="shared" ref="AU70:AU96" si="48">AN70+AQ70+AT70</f>
        <v>0</v>
      </c>
      <c r="AV70" s="63">
        <f t="shared" ref="AV70:AV96" si="49">X70+AK70+AU70</f>
        <v>15</v>
      </c>
      <c r="AW70" s="64">
        <f t="shared" ref="AW70:AW96" si="50">AV70/18</f>
        <v>0.83333333333333337</v>
      </c>
      <c r="AX70" s="115" t="s">
        <v>174</v>
      </c>
      <c r="AY70" s="77"/>
      <c r="AZ70" s="77"/>
      <c r="BA70" s="77"/>
      <c r="BB70" s="77"/>
      <c r="BC70" s="77"/>
      <c r="BD70" s="77"/>
      <c r="BE70" s="77"/>
    </row>
    <row r="71" spans="1:57" s="81" customFormat="1" ht="15.75" x14ac:dyDescent="0.25">
      <c r="A71" s="68">
        <f t="shared" ref="A71:A96" si="51">A70+1</f>
        <v>66</v>
      </c>
      <c r="B71" s="114" t="s">
        <v>175</v>
      </c>
      <c r="C71" s="43">
        <v>33</v>
      </c>
      <c r="D71" s="44">
        <v>47</v>
      </c>
      <c r="E71" s="84"/>
      <c r="F71" s="46">
        <f t="shared" si="29"/>
        <v>1</v>
      </c>
      <c r="G71" s="47">
        <v>863</v>
      </c>
      <c r="H71" s="44">
        <v>868</v>
      </c>
      <c r="I71" s="84"/>
      <c r="J71" s="46">
        <f t="shared" si="30"/>
        <v>1</v>
      </c>
      <c r="K71" s="47">
        <v>28</v>
      </c>
      <c r="L71" s="44">
        <v>28</v>
      </c>
      <c r="M71" s="83"/>
      <c r="N71" s="48">
        <f t="shared" si="31"/>
        <v>1</v>
      </c>
      <c r="O71" s="44">
        <v>1023</v>
      </c>
      <c r="P71" s="44">
        <v>98</v>
      </c>
      <c r="Q71" s="48">
        <f t="shared" si="32"/>
        <v>2</v>
      </c>
      <c r="R71" s="44">
        <v>272</v>
      </c>
      <c r="S71" s="49">
        <f t="shared" si="33"/>
        <v>1</v>
      </c>
      <c r="T71" s="111">
        <v>923.34</v>
      </c>
      <c r="U71" s="44">
        <v>893</v>
      </c>
      <c r="V71" s="70">
        <f t="shared" si="34"/>
        <v>0.96714103147269692</v>
      </c>
      <c r="W71" s="46">
        <f t="shared" si="35"/>
        <v>2</v>
      </c>
      <c r="X71" s="71">
        <f t="shared" si="36"/>
        <v>8</v>
      </c>
      <c r="Y71" s="44">
        <v>91</v>
      </c>
      <c r="Z71" s="53">
        <f t="shared" si="37"/>
        <v>2</v>
      </c>
      <c r="AA71" s="44">
        <v>83</v>
      </c>
      <c r="AB71" s="53">
        <f t="shared" si="38"/>
        <v>2</v>
      </c>
      <c r="AC71" s="44">
        <v>27383</v>
      </c>
      <c r="AD71" s="72">
        <f t="shared" si="39"/>
        <v>2.4267103863878057</v>
      </c>
      <c r="AE71" s="48">
        <f t="shared" si="40"/>
        <v>1</v>
      </c>
      <c r="AF71" s="44">
        <v>8958</v>
      </c>
      <c r="AG71" s="73"/>
      <c r="AH71" s="46">
        <f t="shared" si="41"/>
        <v>1</v>
      </c>
      <c r="AI71" s="44">
        <v>88</v>
      </c>
      <c r="AJ71" s="53">
        <f t="shared" si="42"/>
        <v>1</v>
      </c>
      <c r="AK71" s="74">
        <f t="shared" si="43"/>
        <v>7</v>
      </c>
      <c r="AL71" s="44">
        <v>2356</v>
      </c>
      <c r="AM71" s="75">
        <f t="shared" si="28"/>
        <v>2.7142857142857144</v>
      </c>
      <c r="AN71" s="58">
        <f t="shared" si="44"/>
        <v>0</v>
      </c>
      <c r="AO71" s="44">
        <v>1177</v>
      </c>
      <c r="AP71" s="59">
        <f t="shared" si="45"/>
        <v>1.3559907834101383</v>
      </c>
      <c r="AQ71" s="60">
        <f t="shared" si="46"/>
        <v>0</v>
      </c>
      <c r="AR71" s="44">
        <v>808</v>
      </c>
      <c r="AS71" s="76">
        <f t="shared" si="27"/>
        <v>17.191489361702128</v>
      </c>
      <c r="AT71" s="53">
        <f t="shared" si="47"/>
        <v>0</v>
      </c>
      <c r="AU71" s="62">
        <f t="shared" si="48"/>
        <v>0</v>
      </c>
      <c r="AV71" s="63">
        <f t="shared" si="49"/>
        <v>15</v>
      </c>
      <c r="AW71" s="64">
        <f t="shared" si="50"/>
        <v>0.83333333333333337</v>
      </c>
      <c r="AX71" s="115" t="s">
        <v>176</v>
      </c>
      <c r="AY71" s="77"/>
      <c r="AZ71" s="77"/>
      <c r="BA71" s="77"/>
      <c r="BB71" s="77"/>
      <c r="BC71" s="77"/>
      <c r="BD71" s="77"/>
      <c r="BE71" s="77"/>
    </row>
    <row r="72" spans="1:57" s="81" customFormat="1" ht="15.75" x14ac:dyDescent="0.25">
      <c r="A72" s="68">
        <f t="shared" si="51"/>
        <v>67</v>
      </c>
      <c r="B72" s="114" t="s">
        <v>177</v>
      </c>
      <c r="C72" s="43">
        <v>30</v>
      </c>
      <c r="D72" s="44">
        <v>39</v>
      </c>
      <c r="E72" s="87"/>
      <c r="F72" s="46">
        <f t="shared" si="29"/>
        <v>1</v>
      </c>
      <c r="G72" s="47">
        <v>643</v>
      </c>
      <c r="H72" s="44">
        <v>650</v>
      </c>
      <c r="I72" s="85"/>
      <c r="J72" s="46">
        <f t="shared" si="30"/>
        <v>1</v>
      </c>
      <c r="K72" s="47">
        <v>23</v>
      </c>
      <c r="L72" s="44">
        <v>23</v>
      </c>
      <c r="M72" s="71"/>
      <c r="N72" s="48">
        <f t="shared" si="31"/>
        <v>1</v>
      </c>
      <c r="O72" s="44">
        <v>741</v>
      </c>
      <c r="P72" s="44">
        <v>96</v>
      </c>
      <c r="Q72" s="48">
        <f t="shared" si="32"/>
        <v>2</v>
      </c>
      <c r="R72" s="44">
        <v>289</v>
      </c>
      <c r="S72" s="49">
        <f t="shared" si="33"/>
        <v>1</v>
      </c>
      <c r="T72" s="50">
        <v>696.9</v>
      </c>
      <c r="U72" s="44">
        <v>720</v>
      </c>
      <c r="V72" s="70">
        <f t="shared" si="34"/>
        <v>1.0331467929401636</v>
      </c>
      <c r="W72" s="46">
        <f t="shared" si="35"/>
        <v>2</v>
      </c>
      <c r="X72" s="71">
        <f t="shared" si="36"/>
        <v>8</v>
      </c>
      <c r="Y72" s="44">
        <v>98</v>
      </c>
      <c r="Z72" s="53">
        <f t="shared" si="37"/>
        <v>2</v>
      </c>
      <c r="AA72" s="44">
        <v>90</v>
      </c>
      <c r="AB72" s="53">
        <f t="shared" si="38"/>
        <v>2</v>
      </c>
      <c r="AC72" s="44">
        <v>24848</v>
      </c>
      <c r="AD72" s="72">
        <f t="shared" si="39"/>
        <v>2.9405917159763315</v>
      </c>
      <c r="AE72" s="48">
        <f t="shared" si="40"/>
        <v>1</v>
      </c>
      <c r="AF72" s="44">
        <v>5463</v>
      </c>
      <c r="AG72" s="73"/>
      <c r="AH72" s="46">
        <f t="shared" si="41"/>
        <v>1</v>
      </c>
      <c r="AI72" s="44">
        <v>85</v>
      </c>
      <c r="AJ72" s="53">
        <f t="shared" si="42"/>
        <v>1</v>
      </c>
      <c r="AK72" s="74">
        <f t="shared" si="43"/>
        <v>7</v>
      </c>
      <c r="AL72" s="44">
        <v>1045</v>
      </c>
      <c r="AM72" s="75">
        <f t="shared" si="28"/>
        <v>1.6076923076923078</v>
      </c>
      <c r="AN72" s="58">
        <f t="shared" si="44"/>
        <v>0</v>
      </c>
      <c r="AO72" s="44">
        <v>1146</v>
      </c>
      <c r="AP72" s="59">
        <f t="shared" si="45"/>
        <v>1.763076923076923</v>
      </c>
      <c r="AQ72" s="60">
        <f t="shared" si="46"/>
        <v>0</v>
      </c>
      <c r="AR72" s="44">
        <v>1026</v>
      </c>
      <c r="AS72" s="76">
        <f t="shared" si="27"/>
        <v>26.307692307692307</v>
      </c>
      <c r="AT72" s="53">
        <f t="shared" si="47"/>
        <v>0</v>
      </c>
      <c r="AU72" s="62">
        <f t="shared" si="48"/>
        <v>0</v>
      </c>
      <c r="AV72" s="63">
        <f t="shared" si="49"/>
        <v>15</v>
      </c>
      <c r="AW72" s="64">
        <f t="shared" si="50"/>
        <v>0.83333333333333337</v>
      </c>
      <c r="AX72" s="115" t="s">
        <v>178</v>
      </c>
    </row>
    <row r="73" spans="1:57" s="81" customFormat="1" ht="15.75" x14ac:dyDescent="0.25">
      <c r="A73" s="68">
        <f t="shared" si="51"/>
        <v>68</v>
      </c>
      <c r="B73" s="114" t="s">
        <v>179</v>
      </c>
      <c r="C73" s="43">
        <v>46</v>
      </c>
      <c r="D73" s="44">
        <v>56</v>
      </c>
      <c r="E73" s="94"/>
      <c r="F73" s="46">
        <f t="shared" si="29"/>
        <v>1</v>
      </c>
      <c r="G73" s="47">
        <v>1069</v>
      </c>
      <c r="H73" s="44">
        <v>1101</v>
      </c>
      <c r="I73" s="94"/>
      <c r="J73" s="46">
        <f t="shared" si="30"/>
        <v>1</v>
      </c>
      <c r="K73" s="47">
        <v>37</v>
      </c>
      <c r="L73" s="44">
        <v>39</v>
      </c>
      <c r="M73" s="94"/>
      <c r="N73" s="48">
        <f t="shared" si="31"/>
        <v>1</v>
      </c>
      <c r="O73" s="44">
        <v>1506</v>
      </c>
      <c r="P73" s="44">
        <v>93</v>
      </c>
      <c r="Q73" s="48">
        <f t="shared" si="32"/>
        <v>2</v>
      </c>
      <c r="R73" s="44">
        <v>385</v>
      </c>
      <c r="S73" s="49">
        <f t="shared" si="33"/>
        <v>1</v>
      </c>
      <c r="T73" s="50">
        <v>1098.94</v>
      </c>
      <c r="U73" s="44">
        <v>1189</v>
      </c>
      <c r="V73" s="70">
        <f t="shared" si="34"/>
        <v>1.0819516989098585</v>
      </c>
      <c r="W73" s="46">
        <f t="shared" si="35"/>
        <v>2</v>
      </c>
      <c r="X73" s="71">
        <f t="shared" si="36"/>
        <v>8</v>
      </c>
      <c r="Y73" s="44">
        <v>99</v>
      </c>
      <c r="Z73" s="53">
        <f t="shared" si="37"/>
        <v>2</v>
      </c>
      <c r="AA73" s="44">
        <v>99</v>
      </c>
      <c r="AB73" s="53">
        <f t="shared" si="38"/>
        <v>2</v>
      </c>
      <c r="AC73" s="44">
        <v>45834</v>
      </c>
      <c r="AD73" s="72">
        <f t="shared" si="39"/>
        <v>3.2022636763781174</v>
      </c>
      <c r="AE73" s="48">
        <f t="shared" si="40"/>
        <v>1</v>
      </c>
      <c r="AF73" s="44">
        <v>11386</v>
      </c>
      <c r="AG73" s="80"/>
      <c r="AH73" s="46">
        <f t="shared" si="41"/>
        <v>1</v>
      </c>
      <c r="AI73" s="44">
        <v>98</v>
      </c>
      <c r="AJ73" s="53">
        <f t="shared" si="42"/>
        <v>1</v>
      </c>
      <c r="AK73" s="74">
        <f t="shared" si="43"/>
        <v>7</v>
      </c>
      <c r="AL73" s="44">
        <v>2573</v>
      </c>
      <c r="AM73" s="75">
        <f t="shared" si="28"/>
        <v>2.3369663941871028</v>
      </c>
      <c r="AN73" s="58">
        <f t="shared" si="44"/>
        <v>0</v>
      </c>
      <c r="AO73" s="44">
        <v>3364</v>
      </c>
      <c r="AP73" s="59">
        <f t="shared" si="45"/>
        <v>3.0554041780199817</v>
      </c>
      <c r="AQ73" s="60">
        <f t="shared" si="46"/>
        <v>0</v>
      </c>
      <c r="AR73" s="44">
        <v>1326</v>
      </c>
      <c r="AS73" s="76">
        <f t="shared" si="27"/>
        <v>23.678571428571427</v>
      </c>
      <c r="AT73" s="53">
        <f t="shared" si="47"/>
        <v>0</v>
      </c>
      <c r="AU73" s="62">
        <f t="shared" si="48"/>
        <v>0</v>
      </c>
      <c r="AV73" s="63">
        <f t="shared" si="49"/>
        <v>15</v>
      </c>
      <c r="AW73" s="64">
        <f t="shared" si="50"/>
        <v>0.83333333333333337</v>
      </c>
      <c r="AX73" s="115" t="s">
        <v>180</v>
      </c>
      <c r="AY73" s="77"/>
      <c r="AZ73" s="77"/>
      <c r="BA73" s="77"/>
      <c r="BB73" s="77"/>
      <c r="BC73" s="77"/>
      <c r="BD73" s="77"/>
      <c r="BE73" s="77"/>
    </row>
    <row r="74" spans="1:57" s="81" customFormat="1" ht="15.75" x14ac:dyDescent="0.25">
      <c r="A74" s="68">
        <f t="shared" si="51"/>
        <v>69</v>
      </c>
      <c r="B74" s="114" t="s">
        <v>181</v>
      </c>
      <c r="C74" s="43">
        <v>33</v>
      </c>
      <c r="D74" s="44">
        <v>39</v>
      </c>
      <c r="E74" s="94"/>
      <c r="F74" s="46">
        <f t="shared" si="29"/>
        <v>1</v>
      </c>
      <c r="G74" s="47">
        <v>566</v>
      </c>
      <c r="H74" s="44">
        <v>568</v>
      </c>
      <c r="I74" s="94"/>
      <c r="J74" s="46">
        <f t="shared" si="30"/>
        <v>1</v>
      </c>
      <c r="K74" s="47">
        <v>25</v>
      </c>
      <c r="L74" s="44">
        <v>25</v>
      </c>
      <c r="M74" s="94"/>
      <c r="N74" s="48">
        <f t="shared" si="31"/>
        <v>1</v>
      </c>
      <c r="O74" s="44">
        <v>722</v>
      </c>
      <c r="P74" s="44">
        <v>96</v>
      </c>
      <c r="Q74" s="48">
        <f t="shared" si="32"/>
        <v>2</v>
      </c>
      <c r="R74" s="44">
        <v>270</v>
      </c>
      <c r="S74" s="49">
        <f t="shared" si="33"/>
        <v>1</v>
      </c>
      <c r="T74" s="50">
        <v>823.0200000000001</v>
      </c>
      <c r="U74" s="44">
        <v>783</v>
      </c>
      <c r="V74" s="70">
        <f t="shared" si="34"/>
        <v>0.95137420718816057</v>
      </c>
      <c r="W74" s="46">
        <f t="shared" si="35"/>
        <v>2</v>
      </c>
      <c r="X74" s="71">
        <f t="shared" si="36"/>
        <v>8</v>
      </c>
      <c r="Y74" s="44">
        <v>94</v>
      </c>
      <c r="Z74" s="53">
        <f t="shared" si="37"/>
        <v>2</v>
      </c>
      <c r="AA74" s="44">
        <v>93</v>
      </c>
      <c r="AB74" s="53">
        <f t="shared" si="38"/>
        <v>2</v>
      </c>
      <c r="AC74" s="44">
        <v>25307</v>
      </c>
      <c r="AD74" s="72">
        <f t="shared" si="39"/>
        <v>3.4272751895991336</v>
      </c>
      <c r="AE74" s="48">
        <f t="shared" si="40"/>
        <v>1</v>
      </c>
      <c r="AF74" s="44">
        <v>4067</v>
      </c>
      <c r="AG74" s="80"/>
      <c r="AH74" s="46">
        <f t="shared" si="41"/>
        <v>1</v>
      </c>
      <c r="AI74" s="44">
        <v>77</v>
      </c>
      <c r="AJ74" s="53">
        <f t="shared" si="42"/>
        <v>1</v>
      </c>
      <c r="AK74" s="74">
        <f t="shared" si="43"/>
        <v>7</v>
      </c>
      <c r="AL74" s="44">
        <v>126</v>
      </c>
      <c r="AM74" s="75">
        <f t="shared" si="28"/>
        <v>0.22183098591549297</v>
      </c>
      <c r="AN74" s="58">
        <f t="shared" si="44"/>
        <v>0</v>
      </c>
      <c r="AO74" s="44">
        <v>733</v>
      </c>
      <c r="AP74" s="59">
        <f t="shared" si="45"/>
        <v>1.2904929577464788</v>
      </c>
      <c r="AQ74" s="60">
        <f t="shared" si="46"/>
        <v>0</v>
      </c>
      <c r="AR74" s="44">
        <v>754</v>
      </c>
      <c r="AS74" s="76">
        <f t="shared" si="27"/>
        <v>19.333333333333332</v>
      </c>
      <c r="AT74" s="53">
        <f t="shared" si="47"/>
        <v>0</v>
      </c>
      <c r="AU74" s="62">
        <f t="shared" si="48"/>
        <v>0</v>
      </c>
      <c r="AV74" s="63">
        <f t="shared" si="49"/>
        <v>15</v>
      </c>
      <c r="AW74" s="64">
        <f t="shared" si="50"/>
        <v>0.83333333333333337</v>
      </c>
      <c r="AX74" s="115" t="s">
        <v>182</v>
      </c>
    </row>
    <row r="75" spans="1:57" s="81" customFormat="1" ht="15.75" x14ac:dyDescent="0.25">
      <c r="A75" s="68">
        <f t="shared" si="51"/>
        <v>70</v>
      </c>
      <c r="B75" s="114" t="s">
        <v>183</v>
      </c>
      <c r="C75" s="43">
        <v>29</v>
      </c>
      <c r="D75" s="44">
        <v>34</v>
      </c>
      <c r="E75" s="88"/>
      <c r="F75" s="46">
        <f t="shared" si="29"/>
        <v>1</v>
      </c>
      <c r="G75" s="47">
        <v>546</v>
      </c>
      <c r="H75" s="44">
        <v>545</v>
      </c>
      <c r="I75" s="88"/>
      <c r="J75" s="46">
        <f t="shared" si="30"/>
        <v>1</v>
      </c>
      <c r="K75" s="47">
        <v>21</v>
      </c>
      <c r="L75" s="44">
        <v>21</v>
      </c>
      <c r="M75" s="71"/>
      <c r="N75" s="48">
        <f t="shared" si="31"/>
        <v>1</v>
      </c>
      <c r="O75" s="44">
        <v>523</v>
      </c>
      <c r="P75" s="44">
        <v>100</v>
      </c>
      <c r="Q75" s="48">
        <f t="shared" si="32"/>
        <v>2</v>
      </c>
      <c r="R75" s="44">
        <v>216</v>
      </c>
      <c r="S75" s="49">
        <f t="shared" si="33"/>
        <v>1</v>
      </c>
      <c r="T75" s="89">
        <v>704.12</v>
      </c>
      <c r="U75" s="44">
        <v>644</v>
      </c>
      <c r="V75" s="70">
        <f t="shared" si="34"/>
        <v>0.91461682667727096</v>
      </c>
      <c r="W75" s="46">
        <f t="shared" si="35"/>
        <v>2</v>
      </c>
      <c r="X75" s="71">
        <f t="shared" si="36"/>
        <v>8</v>
      </c>
      <c r="Y75" s="44">
        <v>91</v>
      </c>
      <c r="Z75" s="53">
        <f t="shared" si="37"/>
        <v>2</v>
      </c>
      <c r="AA75" s="44">
        <v>83</v>
      </c>
      <c r="AB75" s="53">
        <f t="shared" si="38"/>
        <v>2</v>
      </c>
      <c r="AC75" s="44">
        <v>22562</v>
      </c>
      <c r="AD75" s="72">
        <f t="shared" si="39"/>
        <v>3.1844742413549749</v>
      </c>
      <c r="AE75" s="48">
        <f t="shared" si="40"/>
        <v>1</v>
      </c>
      <c r="AF75" s="44">
        <v>6424</v>
      </c>
      <c r="AG75" s="116"/>
      <c r="AH75" s="46">
        <f t="shared" si="41"/>
        <v>1</v>
      </c>
      <c r="AI75" s="44">
        <v>90</v>
      </c>
      <c r="AJ75" s="53">
        <f t="shared" si="42"/>
        <v>1</v>
      </c>
      <c r="AK75" s="74">
        <f t="shared" si="43"/>
        <v>7</v>
      </c>
      <c r="AL75" s="44">
        <v>878</v>
      </c>
      <c r="AM75" s="75">
        <f t="shared" si="28"/>
        <v>1.6110091743119266</v>
      </c>
      <c r="AN75" s="58">
        <f t="shared" si="44"/>
        <v>0</v>
      </c>
      <c r="AO75" s="44">
        <v>956</v>
      </c>
      <c r="AP75" s="59">
        <f t="shared" si="45"/>
        <v>1.7541284403669726</v>
      </c>
      <c r="AQ75" s="60">
        <f t="shared" si="46"/>
        <v>0</v>
      </c>
      <c r="AR75" s="44">
        <v>961</v>
      </c>
      <c r="AS75" s="76">
        <f t="shared" si="27"/>
        <v>28.264705882352942</v>
      </c>
      <c r="AT75" s="53">
        <f t="shared" si="47"/>
        <v>0</v>
      </c>
      <c r="AU75" s="62">
        <f t="shared" si="48"/>
        <v>0</v>
      </c>
      <c r="AV75" s="63">
        <f t="shared" si="49"/>
        <v>15</v>
      </c>
      <c r="AW75" s="64">
        <f t="shared" si="50"/>
        <v>0.83333333333333337</v>
      </c>
      <c r="AX75" s="115" t="s">
        <v>184</v>
      </c>
    </row>
    <row r="76" spans="1:57" s="81" customFormat="1" ht="15.75" x14ac:dyDescent="0.25">
      <c r="A76" s="68">
        <f t="shared" si="51"/>
        <v>71</v>
      </c>
      <c r="B76" s="114" t="s">
        <v>185</v>
      </c>
      <c r="C76" s="43">
        <v>35</v>
      </c>
      <c r="D76" s="44">
        <v>38</v>
      </c>
      <c r="E76" s="88"/>
      <c r="F76" s="46">
        <f t="shared" si="29"/>
        <v>1</v>
      </c>
      <c r="G76" s="47">
        <v>781</v>
      </c>
      <c r="H76" s="44">
        <v>764</v>
      </c>
      <c r="I76" s="88"/>
      <c r="J76" s="46">
        <f t="shared" si="30"/>
        <v>1</v>
      </c>
      <c r="K76" s="47">
        <v>31</v>
      </c>
      <c r="L76" s="44">
        <v>31</v>
      </c>
      <c r="M76" s="71"/>
      <c r="N76" s="48">
        <f t="shared" si="31"/>
        <v>1</v>
      </c>
      <c r="O76" s="44">
        <v>1255</v>
      </c>
      <c r="P76" s="44">
        <v>98</v>
      </c>
      <c r="Q76" s="48">
        <f t="shared" si="32"/>
        <v>2</v>
      </c>
      <c r="R76" s="44">
        <v>291</v>
      </c>
      <c r="S76" s="49">
        <f t="shared" si="33"/>
        <v>1</v>
      </c>
      <c r="T76" s="89">
        <v>958.3</v>
      </c>
      <c r="U76" s="44">
        <v>939</v>
      </c>
      <c r="V76" s="70">
        <f t="shared" si="34"/>
        <v>0.97986016904935824</v>
      </c>
      <c r="W76" s="46">
        <f t="shared" si="35"/>
        <v>2</v>
      </c>
      <c r="X76" s="71">
        <f t="shared" si="36"/>
        <v>8</v>
      </c>
      <c r="Y76" s="44">
        <v>99</v>
      </c>
      <c r="Z76" s="53">
        <f t="shared" si="37"/>
        <v>2</v>
      </c>
      <c r="AA76" s="44">
        <v>99</v>
      </c>
      <c r="AB76" s="53">
        <f t="shared" si="38"/>
        <v>2</v>
      </c>
      <c r="AC76" s="44">
        <v>24789</v>
      </c>
      <c r="AD76" s="72">
        <f t="shared" si="39"/>
        <v>2.4958719291180027</v>
      </c>
      <c r="AE76" s="48">
        <f t="shared" si="40"/>
        <v>1</v>
      </c>
      <c r="AF76" s="44">
        <v>8386</v>
      </c>
      <c r="AG76" s="80"/>
      <c r="AH76" s="46">
        <f t="shared" si="41"/>
        <v>1</v>
      </c>
      <c r="AI76" s="44">
        <v>98</v>
      </c>
      <c r="AJ76" s="53">
        <f t="shared" si="42"/>
        <v>1</v>
      </c>
      <c r="AK76" s="74">
        <f t="shared" si="43"/>
        <v>7</v>
      </c>
      <c r="AL76" s="44">
        <v>472</v>
      </c>
      <c r="AM76" s="75">
        <f t="shared" si="28"/>
        <v>0.61780104712041883</v>
      </c>
      <c r="AN76" s="58">
        <f t="shared" si="44"/>
        <v>0</v>
      </c>
      <c r="AO76" s="44">
        <v>2597</v>
      </c>
      <c r="AP76" s="59">
        <f t="shared" si="45"/>
        <v>3.3992146596858639</v>
      </c>
      <c r="AQ76" s="60">
        <f t="shared" si="46"/>
        <v>0</v>
      </c>
      <c r="AR76" s="44">
        <v>858</v>
      </c>
      <c r="AS76" s="76">
        <f t="shared" si="27"/>
        <v>22.578947368421051</v>
      </c>
      <c r="AT76" s="53">
        <f t="shared" si="47"/>
        <v>0</v>
      </c>
      <c r="AU76" s="62">
        <f t="shared" si="48"/>
        <v>0</v>
      </c>
      <c r="AV76" s="63">
        <f t="shared" si="49"/>
        <v>15</v>
      </c>
      <c r="AW76" s="64">
        <f t="shared" si="50"/>
        <v>0.83333333333333337</v>
      </c>
      <c r="AX76" s="115" t="s">
        <v>186</v>
      </c>
    </row>
    <row r="77" spans="1:57" s="81" customFormat="1" ht="15.75" x14ac:dyDescent="0.25">
      <c r="A77" s="68">
        <f t="shared" si="51"/>
        <v>72</v>
      </c>
      <c r="B77" s="114" t="s">
        <v>187</v>
      </c>
      <c r="C77" s="43">
        <v>65</v>
      </c>
      <c r="D77" s="44">
        <v>95</v>
      </c>
      <c r="E77" s="117"/>
      <c r="F77" s="46">
        <f t="shared" si="29"/>
        <v>1</v>
      </c>
      <c r="G77" s="47">
        <v>1243</v>
      </c>
      <c r="H77" s="44">
        <v>1218</v>
      </c>
      <c r="I77" s="88"/>
      <c r="J77" s="46">
        <f t="shared" si="30"/>
        <v>1</v>
      </c>
      <c r="K77" s="47">
        <v>47</v>
      </c>
      <c r="L77" s="44">
        <v>47</v>
      </c>
      <c r="M77" s="71"/>
      <c r="N77" s="48">
        <f t="shared" si="31"/>
        <v>1</v>
      </c>
      <c r="O77" s="44">
        <v>1601</v>
      </c>
      <c r="P77" s="44">
        <v>97</v>
      </c>
      <c r="Q77" s="48">
        <f t="shared" si="32"/>
        <v>2</v>
      </c>
      <c r="R77" s="44">
        <v>457</v>
      </c>
      <c r="S77" s="49">
        <f t="shared" si="33"/>
        <v>1</v>
      </c>
      <c r="T77" s="92">
        <v>1729.6499999999999</v>
      </c>
      <c r="U77" s="44">
        <v>1464</v>
      </c>
      <c r="V77" s="70">
        <f t="shared" si="34"/>
        <v>0.84641401439597608</v>
      </c>
      <c r="W77" s="46">
        <f t="shared" si="35"/>
        <v>2</v>
      </c>
      <c r="X77" s="71">
        <f t="shared" si="36"/>
        <v>8</v>
      </c>
      <c r="Y77" s="44">
        <v>97</v>
      </c>
      <c r="Z77" s="53">
        <f t="shared" si="37"/>
        <v>2</v>
      </c>
      <c r="AA77" s="44">
        <v>87</v>
      </c>
      <c r="AB77" s="53">
        <f t="shared" si="38"/>
        <v>2</v>
      </c>
      <c r="AC77" s="44">
        <v>46736</v>
      </c>
      <c r="AD77" s="72">
        <f t="shared" si="39"/>
        <v>2.9516230895541238</v>
      </c>
      <c r="AE77" s="48">
        <f t="shared" si="40"/>
        <v>1</v>
      </c>
      <c r="AF77" s="44">
        <v>13779</v>
      </c>
      <c r="AG77" s="80"/>
      <c r="AH77" s="46">
        <f t="shared" si="41"/>
        <v>1</v>
      </c>
      <c r="AI77" s="44">
        <v>95</v>
      </c>
      <c r="AJ77" s="53">
        <f t="shared" si="42"/>
        <v>1</v>
      </c>
      <c r="AK77" s="74">
        <f t="shared" si="43"/>
        <v>7</v>
      </c>
      <c r="AL77" s="44">
        <v>3938</v>
      </c>
      <c r="AM77" s="75">
        <f t="shared" si="28"/>
        <v>3.2331691297208538</v>
      </c>
      <c r="AN77" s="58">
        <f t="shared" si="44"/>
        <v>0</v>
      </c>
      <c r="AO77" s="44">
        <v>411</v>
      </c>
      <c r="AP77" s="59">
        <f t="shared" si="45"/>
        <v>0.33743842364532017</v>
      </c>
      <c r="AQ77" s="60">
        <f t="shared" si="46"/>
        <v>0</v>
      </c>
      <c r="AR77" s="44">
        <v>1573</v>
      </c>
      <c r="AS77" s="76">
        <f t="shared" si="27"/>
        <v>16.557894736842105</v>
      </c>
      <c r="AT77" s="53">
        <f t="shared" si="47"/>
        <v>0</v>
      </c>
      <c r="AU77" s="62">
        <f t="shared" si="48"/>
        <v>0</v>
      </c>
      <c r="AV77" s="63">
        <f t="shared" si="49"/>
        <v>15</v>
      </c>
      <c r="AW77" s="64">
        <f t="shared" si="50"/>
        <v>0.83333333333333337</v>
      </c>
      <c r="AX77" s="115" t="s">
        <v>188</v>
      </c>
    </row>
    <row r="78" spans="1:57" s="81" customFormat="1" ht="15.75" x14ac:dyDescent="0.25">
      <c r="A78" s="68">
        <f t="shared" si="51"/>
        <v>73</v>
      </c>
      <c r="B78" s="114" t="s">
        <v>189</v>
      </c>
      <c r="C78" s="43">
        <v>46</v>
      </c>
      <c r="D78" s="44">
        <v>66</v>
      </c>
      <c r="E78" s="69"/>
      <c r="F78" s="46">
        <f t="shared" si="29"/>
        <v>1</v>
      </c>
      <c r="G78" s="47">
        <v>1489</v>
      </c>
      <c r="H78" s="44">
        <v>1521</v>
      </c>
      <c r="I78" s="69"/>
      <c r="J78" s="46">
        <f t="shared" si="30"/>
        <v>1</v>
      </c>
      <c r="K78" s="47">
        <v>48</v>
      </c>
      <c r="L78" s="44">
        <v>48</v>
      </c>
      <c r="M78" s="69"/>
      <c r="N78" s="48">
        <f t="shared" si="31"/>
        <v>1</v>
      </c>
      <c r="O78" s="44">
        <v>2314</v>
      </c>
      <c r="P78" s="44">
        <v>96</v>
      </c>
      <c r="Q78" s="48">
        <f t="shared" si="32"/>
        <v>2</v>
      </c>
      <c r="R78" s="44">
        <v>322</v>
      </c>
      <c r="S78" s="49">
        <f t="shared" si="33"/>
        <v>1</v>
      </c>
      <c r="T78" s="50">
        <v>1205.6600000000001</v>
      </c>
      <c r="U78" s="44">
        <v>1455</v>
      </c>
      <c r="V78" s="70">
        <f t="shared" si="34"/>
        <v>1.2068078894547385</v>
      </c>
      <c r="W78" s="46">
        <f t="shared" si="35"/>
        <v>2</v>
      </c>
      <c r="X78" s="71">
        <f t="shared" si="36"/>
        <v>8</v>
      </c>
      <c r="Y78" s="44">
        <v>87</v>
      </c>
      <c r="Z78" s="53">
        <f t="shared" si="37"/>
        <v>1</v>
      </c>
      <c r="AA78" s="44">
        <v>87</v>
      </c>
      <c r="AB78" s="53">
        <f t="shared" si="38"/>
        <v>2</v>
      </c>
      <c r="AC78" s="44">
        <v>62330</v>
      </c>
      <c r="AD78" s="72">
        <f t="shared" si="39"/>
        <v>3.1522783593789514</v>
      </c>
      <c r="AE78" s="48">
        <f t="shared" si="40"/>
        <v>1</v>
      </c>
      <c r="AF78" s="44">
        <v>14184</v>
      </c>
      <c r="AG78" s="73"/>
      <c r="AH78" s="46">
        <f t="shared" si="41"/>
        <v>1</v>
      </c>
      <c r="AI78" s="44">
        <v>95</v>
      </c>
      <c r="AJ78" s="53">
        <f t="shared" si="42"/>
        <v>1</v>
      </c>
      <c r="AK78" s="74">
        <f t="shared" si="43"/>
        <v>6</v>
      </c>
      <c r="AL78" s="44">
        <v>1129</v>
      </c>
      <c r="AM78" s="75">
        <f t="shared" si="28"/>
        <v>0.74227481919789617</v>
      </c>
      <c r="AN78" s="58">
        <f t="shared" si="44"/>
        <v>0</v>
      </c>
      <c r="AO78" s="44">
        <v>3066</v>
      </c>
      <c r="AP78" s="59">
        <f t="shared" si="45"/>
        <v>2.0157790927021697</v>
      </c>
      <c r="AQ78" s="60">
        <f t="shared" si="46"/>
        <v>0</v>
      </c>
      <c r="AR78" s="44">
        <v>2174</v>
      </c>
      <c r="AS78" s="76">
        <f t="shared" si="27"/>
        <v>32.939393939393938</v>
      </c>
      <c r="AT78" s="53">
        <f t="shared" si="47"/>
        <v>1</v>
      </c>
      <c r="AU78" s="62">
        <f t="shared" si="48"/>
        <v>1</v>
      </c>
      <c r="AV78" s="63">
        <f t="shared" si="49"/>
        <v>15</v>
      </c>
      <c r="AW78" s="64">
        <f t="shared" si="50"/>
        <v>0.83333333333333337</v>
      </c>
      <c r="AX78" s="115" t="s">
        <v>190</v>
      </c>
    </row>
    <row r="79" spans="1:57" s="81" customFormat="1" ht="15.75" x14ac:dyDescent="0.25">
      <c r="A79" s="68">
        <f t="shared" si="51"/>
        <v>74</v>
      </c>
      <c r="B79" s="114" t="s">
        <v>191</v>
      </c>
      <c r="C79" s="43">
        <v>45</v>
      </c>
      <c r="D79" s="44">
        <v>55</v>
      </c>
      <c r="E79" s="69"/>
      <c r="F79" s="46">
        <f t="shared" si="29"/>
        <v>1</v>
      </c>
      <c r="G79" s="47">
        <v>1003</v>
      </c>
      <c r="H79" s="44">
        <v>1008</v>
      </c>
      <c r="I79" s="69"/>
      <c r="J79" s="46">
        <f t="shared" si="30"/>
        <v>1</v>
      </c>
      <c r="K79" s="47">
        <v>35</v>
      </c>
      <c r="L79" s="44">
        <v>35</v>
      </c>
      <c r="M79" s="69"/>
      <c r="N79" s="48">
        <f t="shared" si="31"/>
        <v>1</v>
      </c>
      <c r="O79" s="44">
        <v>1054</v>
      </c>
      <c r="P79" s="44">
        <v>100</v>
      </c>
      <c r="Q79" s="48">
        <f t="shared" si="32"/>
        <v>2</v>
      </c>
      <c r="R79" s="44">
        <v>299</v>
      </c>
      <c r="S79" s="49">
        <f t="shared" si="33"/>
        <v>1</v>
      </c>
      <c r="T79" s="50">
        <v>1124.0999999999999</v>
      </c>
      <c r="U79" s="44">
        <v>1106</v>
      </c>
      <c r="V79" s="70">
        <f t="shared" si="34"/>
        <v>0.98389822969486707</v>
      </c>
      <c r="W79" s="46">
        <f t="shared" si="35"/>
        <v>2</v>
      </c>
      <c r="X79" s="71">
        <f t="shared" si="36"/>
        <v>8</v>
      </c>
      <c r="Y79" s="44">
        <v>100</v>
      </c>
      <c r="Z79" s="53">
        <f t="shared" si="37"/>
        <v>2</v>
      </c>
      <c r="AA79" s="44">
        <v>99</v>
      </c>
      <c r="AB79" s="53">
        <f t="shared" si="38"/>
        <v>2</v>
      </c>
      <c r="AC79" s="44">
        <v>30419</v>
      </c>
      <c r="AD79" s="72">
        <f t="shared" si="39"/>
        <v>2.3213522588522588</v>
      </c>
      <c r="AE79" s="48">
        <f t="shared" si="40"/>
        <v>1</v>
      </c>
      <c r="AF79" s="44">
        <v>9846</v>
      </c>
      <c r="AG79" s="73"/>
      <c r="AH79" s="46">
        <f t="shared" si="41"/>
        <v>1</v>
      </c>
      <c r="AI79" s="44">
        <v>98</v>
      </c>
      <c r="AJ79" s="53">
        <f t="shared" si="42"/>
        <v>1</v>
      </c>
      <c r="AK79" s="74">
        <f t="shared" si="43"/>
        <v>7</v>
      </c>
      <c r="AL79" s="44">
        <v>3654</v>
      </c>
      <c r="AM79" s="75">
        <f t="shared" si="28"/>
        <v>3.625</v>
      </c>
      <c r="AN79" s="58">
        <f t="shared" si="44"/>
        <v>0</v>
      </c>
      <c r="AO79" s="44">
        <v>632</v>
      </c>
      <c r="AP79" s="59">
        <f t="shared" si="45"/>
        <v>0.62698412698412698</v>
      </c>
      <c r="AQ79" s="60">
        <f t="shared" si="46"/>
        <v>0</v>
      </c>
      <c r="AR79" s="44">
        <v>1304</v>
      </c>
      <c r="AS79" s="76">
        <f t="shared" si="27"/>
        <v>23.709090909090911</v>
      </c>
      <c r="AT79" s="53">
        <f t="shared" si="47"/>
        <v>0</v>
      </c>
      <c r="AU79" s="62">
        <f t="shared" si="48"/>
        <v>0</v>
      </c>
      <c r="AV79" s="63">
        <f t="shared" si="49"/>
        <v>15</v>
      </c>
      <c r="AW79" s="64">
        <f t="shared" si="50"/>
        <v>0.83333333333333337</v>
      </c>
      <c r="AX79" s="115" t="s">
        <v>192</v>
      </c>
      <c r="AY79" s="77"/>
      <c r="AZ79" s="77"/>
      <c r="BA79" s="77"/>
      <c r="BB79" s="77"/>
      <c r="BC79" s="77"/>
      <c r="BD79" s="77"/>
      <c r="BE79" s="77"/>
    </row>
    <row r="80" spans="1:57" s="81" customFormat="1" ht="15.75" x14ac:dyDescent="0.25">
      <c r="A80" s="68">
        <f t="shared" si="51"/>
        <v>75</v>
      </c>
      <c r="B80" s="114" t="s">
        <v>193</v>
      </c>
      <c r="C80" s="43">
        <v>50</v>
      </c>
      <c r="D80" s="44">
        <v>65</v>
      </c>
      <c r="E80" s="87"/>
      <c r="F80" s="46">
        <f t="shared" si="29"/>
        <v>1</v>
      </c>
      <c r="G80" s="47">
        <v>1170</v>
      </c>
      <c r="H80" s="44">
        <v>1170</v>
      </c>
      <c r="I80" s="85"/>
      <c r="J80" s="46">
        <f t="shared" si="30"/>
        <v>1</v>
      </c>
      <c r="K80" s="47">
        <v>40</v>
      </c>
      <c r="L80" s="44">
        <v>40</v>
      </c>
      <c r="M80" s="71"/>
      <c r="N80" s="48">
        <f t="shared" si="31"/>
        <v>1</v>
      </c>
      <c r="O80" s="44">
        <v>1187</v>
      </c>
      <c r="P80" s="44">
        <v>98</v>
      </c>
      <c r="Q80" s="48">
        <f t="shared" si="32"/>
        <v>2</v>
      </c>
      <c r="R80" s="44">
        <v>232</v>
      </c>
      <c r="S80" s="49">
        <f t="shared" si="33"/>
        <v>1</v>
      </c>
      <c r="T80" s="50">
        <v>1352</v>
      </c>
      <c r="U80" s="44">
        <v>1246</v>
      </c>
      <c r="V80" s="70">
        <f t="shared" si="34"/>
        <v>0.92159763313609466</v>
      </c>
      <c r="W80" s="46">
        <f t="shared" si="35"/>
        <v>2</v>
      </c>
      <c r="X80" s="71">
        <f t="shared" si="36"/>
        <v>8</v>
      </c>
      <c r="Y80" s="44">
        <v>100</v>
      </c>
      <c r="Z80" s="53">
        <f t="shared" si="37"/>
        <v>2</v>
      </c>
      <c r="AA80" s="44">
        <v>99</v>
      </c>
      <c r="AB80" s="53">
        <f t="shared" si="38"/>
        <v>2</v>
      </c>
      <c r="AC80" s="44">
        <v>43036</v>
      </c>
      <c r="AD80" s="72">
        <f t="shared" si="39"/>
        <v>2.8294543063773832</v>
      </c>
      <c r="AE80" s="48">
        <f t="shared" si="40"/>
        <v>1</v>
      </c>
      <c r="AF80" s="44">
        <v>11584</v>
      </c>
      <c r="AG80" s="73"/>
      <c r="AH80" s="46">
        <f t="shared" si="41"/>
        <v>1</v>
      </c>
      <c r="AI80" s="44">
        <v>98</v>
      </c>
      <c r="AJ80" s="53">
        <f t="shared" si="42"/>
        <v>1</v>
      </c>
      <c r="AK80" s="74">
        <f t="shared" si="43"/>
        <v>7</v>
      </c>
      <c r="AL80" s="44">
        <v>2213</v>
      </c>
      <c r="AM80" s="75">
        <f t="shared" si="28"/>
        <v>1.8914529914529914</v>
      </c>
      <c r="AN80" s="58">
        <f t="shared" si="44"/>
        <v>0</v>
      </c>
      <c r="AO80" s="44">
        <v>1449</v>
      </c>
      <c r="AP80" s="59">
        <f t="shared" si="45"/>
        <v>1.2384615384615385</v>
      </c>
      <c r="AQ80" s="60">
        <f t="shared" si="46"/>
        <v>0</v>
      </c>
      <c r="AR80" s="44">
        <v>1517</v>
      </c>
      <c r="AS80" s="76">
        <f t="shared" si="27"/>
        <v>23.338461538461537</v>
      </c>
      <c r="AT80" s="53">
        <f t="shared" si="47"/>
        <v>0</v>
      </c>
      <c r="AU80" s="62">
        <f t="shared" si="48"/>
        <v>0</v>
      </c>
      <c r="AV80" s="63">
        <f t="shared" si="49"/>
        <v>15</v>
      </c>
      <c r="AW80" s="64">
        <f t="shared" si="50"/>
        <v>0.83333333333333337</v>
      </c>
      <c r="AX80" s="118" t="s">
        <v>194</v>
      </c>
    </row>
    <row r="81" spans="1:57" s="81" customFormat="1" ht="15.75" x14ac:dyDescent="0.25">
      <c r="A81" s="68">
        <f t="shared" si="51"/>
        <v>76</v>
      </c>
      <c r="B81" s="114" t="s">
        <v>195</v>
      </c>
      <c r="C81" s="43">
        <v>22</v>
      </c>
      <c r="D81" s="44">
        <v>26</v>
      </c>
      <c r="E81" s="78"/>
      <c r="F81" s="46">
        <f t="shared" si="29"/>
        <v>1</v>
      </c>
      <c r="G81" s="47">
        <v>426</v>
      </c>
      <c r="H81" s="44">
        <v>432</v>
      </c>
      <c r="I81" s="79"/>
      <c r="J81" s="46">
        <f t="shared" si="30"/>
        <v>1</v>
      </c>
      <c r="K81" s="47">
        <v>17</v>
      </c>
      <c r="L81" s="44">
        <v>17</v>
      </c>
      <c r="M81" s="71"/>
      <c r="N81" s="48">
        <f t="shared" si="31"/>
        <v>1</v>
      </c>
      <c r="O81" s="44">
        <v>715</v>
      </c>
      <c r="P81" s="44">
        <v>99</v>
      </c>
      <c r="Q81" s="48">
        <f t="shared" si="32"/>
        <v>2</v>
      </c>
      <c r="R81" s="44">
        <v>233</v>
      </c>
      <c r="S81" s="49">
        <f t="shared" si="33"/>
        <v>1</v>
      </c>
      <c r="T81" s="50">
        <v>525.79999999999995</v>
      </c>
      <c r="U81" s="44">
        <v>509</v>
      </c>
      <c r="V81" s="70">
        <f t="shared" si="34"/>
        <v>0.9680486877139598</v>
      </c>
      <c r="W81" s="46">
        <f t="shared" si="35"/>
        <v>2</v>
      </c>
      <c r="X81" s="71">
        <f t="shared" si="36"/>
        <v>8</v>
      </c>
      <c r="Y81" s="44">
        <v>100</v>
      </c>
      <c r="Z81" s="53">
        <f t="shared" si="37"/>
        <v>2</v>
      </c>
      <c r="AA81" s="44">
        <v>81</v>
      </c>
      <c r="AB81" s="53">
        <f t="shared" si="38"/>
        <v>2</v>
      </c>
      <c r="AC81" s="44">
        <v>13803</v>
      </c>
      <c r="AD81" s="72">
        <f t="shared" si="39"/>
        <v>2.4577991452991452</v>
      </c>
      <c r="AE81" s="48">
        <f t="shared" si="40"/>
        <v>1</v>
      </c>
      <c r="AF81" s="44">
        <v>3509</v>
      </c>
      <c r="AG81" s="80"/>
      <c r="AH81" s="46">
        <f t="shared" si="41"/>
        <v>1</v>
      </c>
      <c r="AI81" s="44">
        <v>85</v>
      </c>
      <c r="AJ81" s="53">
        <f t="shared" si="42"/>
        <v>1</v>
      </c>
      <c r="AK81" s="74">
        <f t="shared" si="43"/>
        <v>7</v>
      </c>
      <c r="AL81" s="44">
        <v>241</v>
      </c>
      <c r="AM81" s="75">
        <f t="shared" si="28"/>
        <v>0.55787037037037035</v>
      </c>
      <c r="AN81" s="58">
        <f t="shared" si="44"/>
        <v>0</v>
      </c>
      <c r="AO81" s="44">
        <v>609</v>
      </c>
      <c r="AP81" s="59">
        <f t="shared" si="45"/>
        <v>1.4097222222222223</v>
      </c>
      <c r="AQ81" s="60">
        <f t="shared" si="46"/>
        <v>0</v>
      </c>
      <c r="AR81" s="44">
        <v>726</v>
      </c>
      <c r="AS81" s="76">
        <f t="shared" si="27"/>
        <v>27.923076923076923</v>
      </c>
      <c r="AT81" s="53">
        <f t="shared" si="47"/>
        <v>0</v>
      </c>
      <c r="AU81" s="62">
        <f t="shared" si="48"/>
        <v>0</v>
      </c>
      <c r="AV81" s="63">
        <f t="shared" si="49"/>
        <v>15</v>
      </c>
      <c r="AW81" s="64">
        <f t="shared" si="50"/>
        <v>0.83333333333333337</v>
      </c>
      <c r="AX81" s="118" t="s">
        <v>196</v>
      </c>
    </row>
    <row r="82" spans="1:57" s="81" customFormat="1" ht="15.75" x14ac:dyDescent="0.25">
      <c r="A82" s="68">
        <f t="shared" si="51"/>
        <v>77</v>
      </c>
      <c r="B82" s="114" t="s">
        <v>197</v>
      </c>
      <c r="C82" s="43">
        <v>71</v>
      </c>
      <c r="D82" s="44">
        <v>83</v>
      </c>
      <c r="E82" s="78"/>
      <c r="F82" s="46">
        <f t="shared" si="29"/>
        <v>1</v>
      </c>
      <c r="G82" s="47">
        <v>1564</v>
      </c>
      <c r="H82" s="44">
        <v>1569</v>
      </c>
      <c r="I82" s="79"/>
      <c r="J82" s="46">
        <f t="shared" si="30"/>
        <v>1</v>
      </c>
      <c r="K82" s="47">
        <v>54</v>
      </c>
      <c r="L82" s="44">
        <v>54</v>
      </c>
      <c r="M82" s="71"/>
      <c r="N82" s="48">
        <f t="shared" si="31"/>
        <v>1</v>
      </c>
      <c r="O82" s="44">
        <v>1741</v>
      </c>
      <c r="P82" s="44">
        <v>100</v>
      </c>
      <c r="Q82" s="48">
        <f t="shared" si="32"/>
        <v>2</v>
      </c>
      <c r="R82" s="44">
        <v>255</v>
      </c>
      <c r="S82" s="49">
        <f t="shared" si="33"/>
        <v>1</v>
      </c>
      <c r="T82" s="50">
        <v>1627.3200000000002</v>
      </c>
      <c r="U82" s="44">
        <v>1688</v>
      </c>
      <c r="V82" s="70">
        <f t="shared" si="34"/>
        <v>1.0372883022392645</v>
      </c>
      <c r="W82" s="46">
        <f t="shared" si="35"/>
        <v>2</v>
      </c>
      <c r="X82" s="71">
        <f t="shared" si="36"/>
        <v>8</v>
      </c>
      <c r="Y82" s="44">
        <v>100</v>
      </c>
      <c r="Z82" s="53">
        <f t="shared" si="37"/>
        <v>2</v>
      </c>
      <c r="AA82" s="44">
        <v>100</v>
      </c>
      <c r="AB82" s="53">
        <f t="shared" si="38"/>
        <v>2</v>
      </c>
      <c r="AC82" s="44">
        <v>60030</v>
      </c>
      <c r="AD82" s="72">
        <f t="shared" si="39"/>
        <v>2.9430798646859833</v>
      </c>
      <c r="AE82" s="48">
        <f t="shared" si="40"/>
        <v>1</v>
      </c>
      <c r="AF82" s="44">
        <v>17591</v>
      </c>
      <c r="AG82" s="80"/>
      <c r="AH82" s="46">
        <f t="shared" si="41"/>
        <v>1</v>
      </c>
      <c r="AI82" s="44">
        <v>100</v>
      </c>
      <c r="AJ82" s="53">
        <f t="shared" si="42"/>
        <v>1</v>
      </c>
      <c r="AK82" s="74">
        <f t="shared" si="43"/>
        <v>7</v>
      </c>
      <c r="AL82" s="44">
        <v>4234</v>
      </c>
      <c r="AM82" s="75">
        <f t="shared" si="28"/>
        <v>2.698534098151689</v>
      </c>
      <c r="AN82" s="58">
        <f t="shared" si="44"/>
        <v>0</v>
      </c>
      <c r="AO82" s="44">
        <v>910</v>
      </c>
      <c r="AP82" s="59">
        <f t="shared" si="45"/>
        <v>0.57998725302740595</v>
      </c>
      <c r="AQ82" s="60">
        <f t="shared" si="46"/>
        <v>0</v>
      </c>
      <c r="AR82" s="44">
        <v>1670</v>
      </c>
      <c r="AS82" s="76">
        <f t="shared" si="27"/>
        <v>20.120481927710845</v>
      </c>
      <c r="AT82" s="53">
        <f t="shared" si="47"/>
        <v>0</v>
      </c>
      <c r="AU82" s="62">
        <f t="shared" si="48"/>
        <v>0</v>
      </c>
      <c r="AV82" s="63">
        <f t="shared" si="49"/>
        <v>15</v>
      </c>
      <c r="AW82" s="64">
        <f t="shared" si="50"/>
        <v>0.83333333333333337</v>
      </c>
      <c r="AX82" s="118" t="s">
        <v>198</v>
      </c>
      <c r="AY82" s="77"/>
      <c r="AZ82" s="77"/>
      <c r="BA82" s="77"/>
      <c r="BB82" s="77"/>
      <c r="BC82" s="77"/>
      <c r="BD82" s="77"/>
      <c r="BE82" s="77"/>
    </row>
    <row r="83" spans="1:57" s="81" customFormat="1" ht="16.5" x14ac:dyDescent="0.3">
      <c r="A83" s="68">
        <f t="shared" si="51"/>
        <v>78</v>
      </c>
      <c r="B83" s="114" t="s">
        <v>199</v>
      </c>
      <c r="C83" s="43">
        <v>53</v>
      </c>
      <c r="D83" s="44">
        <v>72</v>
      </c>
      <c r="E83" s="119"/>
      <c r="F83" s="46">
        <f t="shared" si="29"/>
        <v>1</v>
      </c>
      <c r="G83" s="47">
        <v>1160</v>
      </c>
      <c r="H83" s="44">
        <v>1178</v>
      </c>
      <c r="I83" s="119"/>
      <c r="J83" s="46">
        <f t="shared" si="30"/>
        <v>1</v>
      </c>
      <c r="K83" s="47">
        <v>44</v>
      </c>
      <c r="L83" s="44">
        <v>44</v>
      </c>
      <c r="M83" s="119"/>
      <c r="N83" s="48">
        <f t="shared" si="31"/>
        <v>1</v>
      </c>
      <c r="O83" s="44">
        <v>1265</v>
      </c>
      <c r="P83" s="44">
        <v>93</v>
      </c>
      <c r="Q83" s="48">
        <f t="shared" si="32"/>
        <v>2</v>
      </c>
      <c r="R83" s="44">
        <v>348</v>
      </c>
      <c r="S83" s="49">
        <f t="shared" si="33"/>
        <v>1</v>
      </c>
      <c r="T83" s="92">
        <v>1451.67</v>
      </c>
      <c r="U83" s="44">
        <v>1259</v>
      </c>
      <c r="V83" s="70">
        <f t="shared" si="34"/>
        <v>0.86727699821584792</v>
      </c>
      <c r="W83" s="46">
        <f t="shared" si="35"/>
        <v>2</v>
      </c>
      <c r="X83" s="71">
        <f t="shared" si="36"/>
        <v>8</v>
      </c>
      <c r="Y83" s="44">
        <v>97</v>
      </c>
      <c r="Z83" s="53">
        <f t="shared" si="37"/>
        <v>2</v>
      </c>
      <c r="AA83" s="44">
        <v>97</v>
      </c>
      <c r="AB83" s="53">
        <f t="shared" si="38"/>
        <v>2</v>
      </c>
      <c r="AC83" s="44">
        <v>51441</v>
      </c>
      <c r="AD83" s="72">
        <f t="shared" si="39"/>
        <v>3.3590831918505941</v>
      </c>
      <c r="AE83" s="48">
        <f t="shared" si="40"/>
        <v>1</v>
      </c>
      <c r="AF83" s="44">
        <v>11169</v>
      </c>
      <c r="AG83" s="80"/>
      <c r="AH83" s="46">
        <f t="shared" si="41"/>
        <v>1</v>
      </c>
      <c r="AI83" s="44">
        <v>90</v>
      </c>
      <c r="AJ83" s="53">
        <f t="shared" si="42"/>
        <v>1</v>
      </c>
      <c r="AK83" s="74">
        <f t="shared" si="43"/>
        <v>7</v>
      </c>
      <c r="AL83" s="44">
        <v>3735</v>
      </c>
      <c r="AM83" s="75">
        <f t="shared" si="28"/>
        <v>3.1706281833616297</v>
      </c>
      <c r="AN83" s="58">
        <f t="shared" si="44"/>
        <v>0</v>
      </c>
      <c r="AO83" s="44">
        <v>1375</v>
      </c>
      <c r="AP83" s="59">
        <f t="shared" si="45"/>
        <v>1.16723259762309</v>
      </c>
      <c r="AQ83" s="60">
        <f t="shared" si="46"/>
        <v>0</v>
      </c>
      <c r="AR83" s="44">
        <v>1607</v>
      </c>
      <c r="AS83" s="76">
        <f t="shared" si="27"/>
        <v>22.319444444444443</v>
      </c>
      <c r="AT83" s="53">
        <f t="shared" si="47"/>
        <v>0</v>
      </c>
      <c r="AU83" s="62">
        <f t="shared" si="48"/>
        <v>0</v>
      </c>
      <c r="AV83" s="63">
        <f t="shared" si="49"/>
        <v>15</v>
      </c>
      <c r="AW83" s="64">
        <f t="shared" si="50"/>
        <v>0.83333333333333337</v>
      </c>
      <c r="AX83" s="118" t="s">
        <v>200</v>
      </c>
    </row>
    <row r="84" spans="1:57" s="81" customFormat="1" ht="15.75" x14ac:dyDescent="0.25">
      <c r="A84" s="68">
        <f t="shared" si="51"/>
        <v>79</v>
      </c>
      <c r="B84" s="114" t="s">
        <v>201</v>
      </c>
      <c r="C84" s="43">
        <v>33</v>
      </c>
      <c r="D84" s="44">
        <v>35</v>
      </c>
      <c r="E84" s="78"/>
      <c r="F84" s="46">
        <f t="shared" si="29"/>
        <v>1</v>
      </c>
      <c r="G84" s="47">
        <v>615</v>
      </c>
      <c r="H84" s="44">
        <v>609</v>
      </c>
      <c r="I84" s="79"/>
      <c r="J84" s="46">
        <f t="shared" si="30"/>
        <v>1</v>
      </c>
      <c r="K84" s="47">
        <v>24</v>
      </c>
      <c r="L84" s="44">
        <v>24</v>
      </c>
      <c r="M84" s="71"/>
      <c r="N84" s="48">
        <f t="shared" si="31"/>
        <v>1</v>
      </c>
      <c r="O84" s="44">
        <v>868</v>
      </c>
      <c r="P84" s="44">
        <v>96</v>
      </c>
      <c r="Q84" s="48">
        <f t="shared" si="32"/>
        <v>2</v>
      </c>
      <c r="R84" s="44">
        <v>246</v>
      </c>
      <c r="S84" s="49">
        <f t="shared" si="33"/>
        <v>1</v>
      </c>
      <c r="T84" s="50">
        <v>759</v>
      </c>
      <c r="U84" s="44">
        <v>750</v>
      </c>
      <c r="V84" s="70">
        <f t="shared" si="34"/>
        <v>0.98814229249011853</v>
      </c>
      <c r="W84" s="46">
        <f t="shared" si="35"/>
        <v>2</v>
      </c>
      <c r="X84" s="71">
        <f t="shared" si="36"/>
        <v>8</v>
      </c>
      <c r="Y84" s="44">
        <v>96</v>
      </c>
      <c r="Z84" s="53">
        <f t="shared" si="37"/>
        <v>2</v>
      </c>
      <c r="AA84" s="44">
        <v>89</v>
      </c>
      <c r="AB84" s="53">
        <f t="shared" si="38"/>
        <v>2</v>
      </c>
      <c r="AC84" s="44">
        <v>26891</v>
      </c>
      <c r="AD84" s="72">
        <f t="shared" si="39"/>
        <v>3.3966148793734998</v>
      </c>
      <c r="AE84" s="48">
        <f t="shared" si="40"/>
        <v>1</v>
      </c>
      <c r="AF84" s="44">
        <v>5902</v>
      </c>
      <c r="AG84" s="80"/>
      <c r="AH84" s="46">
        <f t="shared" si="41"/>
        <v>1</v>
      </c>
      <c r="AI84" s="44">
        <v>96</v>
      </c>
      <c r="AJ84" s="53">
        <f t="shared" si="42"/>
        <v>1</v>
      </c>
      <c r="AK84" s="74">
        <f t="shared" si="43"/>
        <v>7</v>
      </c>
      <c r="AL84" s="44">
        <v>1525</v>
      </c>
      <c r="AM84" s="75">
        <f t="shared" si="28"/>
        <v>2.5041050903119868</v>
      </c>
      <c r="AN84" s="58">
        <f t="shared" si="44"/>
        <v>0</v>
      </c>
      <c r="AO84" s="44">
        <v>1189</v>
      </c>
      <c r="AP84" s="59">
        <f t="shared" si="45"/>
        <v>1.9523809523809523</v>
      </c>
      <c r="AQ84" s="60">
        <f t="shared" si="46"/>
        <v>0</v>
      </c>
      <c r="AR84" s="44">
        <v>642</v>
      </c>
      <c r="AS84" s="76">
        <f t="shared" si="27"/>
        <v>18.342857142857142</v>
      </c>
      <c r="AT84" s="53">
        <f t="shared" si="47"/>
        <v>0</v>
      </c>
      <c r="AU84" s="62">
        <f t="shared" si="48"/>
        <v>0</v>
      </c>
      <c r="AV84" s="63">
        <f t="shared" si="49"/>
        <v>15</v>
      </c>
      <c r="AW84" s="64">
        <f t="shared" si="50"/>
        <v>0.83333333333333337</v>
      </c>
      <c r="AX84" s="118" t="s">
        <v>202</v>
      </c>
    </row>
    <row r="85" spans="1:57" s="77" customFormat="1" ht="15.75" x14ac:dyDescent="0.25">
      <c r="A85" s="68">
        <f t="shared" si="51"/>
        <v>80</v>
      </c>
      <c r="B85" s="114" t="s">
        <v>203</v>
      </c>
      <c r="C85" s="43">
        <v>13</v>
      </c>
      <c r="D85" s="44">
        <v>17</v>
      </c>
      <c r="E85" s="87"/>
      <c r="F85" s="46">
        <f t="shared" si="29"/>
        <v>1</v>
      </c>
      <c r="G85" s="47">
        <v>125</v>
      </c>
      <c r="H85" s="44">
        <v>138</v>
      </c>
      <c r="I85" s="85"/>
      <c r="J85" s="46">
        <f t="shared" si="30"/>
        <v>1</v>
      </c>
      <c r="K85" s="47">
        <v>10</v>
      </c>
      <c r="L85" s="44">
        <v>10</v>
      </c>
      <c r="M85" s="71"/>
      <c r="N85" s="48">
        <f t="shared" si="31"/>
        <v>1</v>
      </c>
      <c r="O85" s="44">
        <v>176</v>
      </c>
      <c r="P85" s="44">
        <v>100</v>
      </c>
      <c r="Q85" s="48">
        <f t="shared" si="32"/>
        <v>2</v>
      </c>
      <c r="R85" s="44">
        <v>150</v>
      </c>
      <c r="S85" s="49">
        <v>1</v>
      </c>
      <c r="T85" s="50">
        <v>208</v>
      </c>
      <c r="U85" s="44">
        <v>274</v>
      </c>
      <c r="V85" s="70">
        <f t="shared" si="34"/>
        <v>1.3173076923076923</v>
      </c>
      <c r="W85" s="46">
        <f t="shared" si="35"/>
        <v>2</v>
      </c>
      <c r="X85" s="71">
        <f t="shared" si="36"/>
        <v>8</v>
      </c>
      <c r="Y85" s="44">
        <v>98</v>
      </c>
      <c r="Z85" s="53">
        <f t="shared" si="37"/>
        <v>2</v>
      </c>
      <c r="AA85" s="44">
        <v>99</v>
      </c>
      <c r="AB85" s="53">
        <f t="shared" si="38"/>
        <v>2</v>
      </c>
      <c r="AC85" s="44">
        <v>6532</v>
      </c>
      <c r="AD85" s="72">
        <f t="shared" si="39"/>
        <v>3.6410256410256414</v>
      </c>
      <c r="AE85" s="48">
        <f t="shared" si="40"/>
        <v>1</v>
      </c>
      <c r="AF85" s="44">
        <v>1476</v>
      </c>
      <c r="AG85" s="73"/>
      <c r="AH85" s="46">
        <f t="shared" si="41"/>
        <v>1</v>
      </c>
      <c r="AI85" s="44">
        <v>99</v>
      </c>
      <c r="AJ85" s="53">
        <f t="shared" si="42"/>
        <v>1</v>
      </c>
      <c r="AK85" s="74">
        <f t="shared" si="43"/>
        <v>7</v>
      </c>
      <c r="AL85" s="44">
        <v>128</v>
      </c>
      <c r="AM85" s="75">
        <f t="shared" si="28"/>
        <v>0.92753623188405798</v>
      </c>
      <c r="AN85" s="58">
        <f t="shared" si="44"/>
        <v>0</v>
      </c>
      <c r="AO85" s="44">
        <v>30</v>
      </c>
      <c r="AP85" s="59">
        <f t="shared" si="45"/>
        <v>0.21739130434782608</v>
      </c>
      <c r="AQ85" s="60">
        <f t="shared" si="46"/>
        <v>0</v>
      </c>
      <c r="AR85" s="44">
        <v>395</v>
      </c>
      <c r="AS85" s="76">
        <f t="shared" si="27"/>
        <v>23.235294117647058</v>
      </c>
      <c r="AT85" s="53">
        <f t="shared" si="47"/>
        <v>0</v>
      </c>
      <c r="AU85" s="62">
        <f t="shared" si="48"/>
        <v>0</v>
      </c>
      <c r="AV85" s="63">
        <f t="shared" si="49"/>
        <v>15</v>
      </c>
      <c r="AW85" s="64">
        <f t="shared" si="50"/>
        <v>0.83333333333333337</v>
      </c>
      <c r="AX85" s="118" t="s">
        <v>204</v>
      </c>
      <c r="AY85" s="81"/>
      <c r="AZ85" s="81"/>
      <c r="BA85" s="81"/>
      <c r="BB85" s="81"/>
      <c r="BC85" s="81"/>
      <c r="BD85" s="81"/>
      <c r="BE85" s="81"/>
    </row>
    <row r="86" spans="1:57" s="77" customFormat="1" ht="15.75" x14ac:dyDescent="0.25">
      <c r="A86" s="68">
        <f t="shared" si="51"/>
        <v>81</v>
      </c>
      <c r="B86" s="114" t="s">
        <v>205</v>
      </c>
      <c r="C86" s="43">
        <v>35</v>
      </c>
      <c r="D86" s="44">
        <v>41</v>
      </c>
      <c r="E86" s="120"/>
      <c r="F86" s="46">
        <f t="shared" si="29"/>
        <v>1</v>
      </c>
      <c r="G86" s="47">
        <v>694</v>
      </c>
      <c r="H86" s="44">
        <v>698</v>
      </c>
      <c r="I86" s="120"/>
      <c r="J86" s="46">
        <f t="shared" si="30"/>
        <v>1</v>
      </c>
      <c r="K86" s="47">
        <v>29</v>
      </c>
      <c r="L86" s="44">
        <v>29</v>
      </c>
      <c r="M86" s="120"/>
      <c r="N86" s="48">
        <f t="shared" si="31"/>
        <v>1</v>
      </c>
      <c r="O86" s="44">
        <v>1196</v>
      </c>
      <c r="P86" s="44">
        <v>99</v>
      </c>
      <c r="Q86" s="48">
        <f t="shared" si="32"/>
        <v>2</v>
      </c>
      <c r="R86" s="121">
        <v>147</v>
      </c>
      <c r="S86" s="49">
        <v>1</v>
      </c>
      <c r="T86" s="122">
        <v>893.55000000000007</v>
      </c>
      <c r="U86" s="44">
        <v>988</v>
      </c>
      <c r="V86" s="70">
        <f t="shared" si="34"/>
        <v>1.1057019752671926</v>
      </c>
      <c r="W86" s="46">
        <f t="shared" si="35"/>
        <v>2</v>
      </c>
      <c r="X86" s="71">
        <f t="shared" si="36"/>
        <v>8</v>
      </c>
      <c r="Y86" s="44">
        <v>100</v>
      </c>
      <c r="Z86" s="53">
        <f t="shared" si="37"/>
        <v>2</v>
      </c>
      <c r="AA86" s="44">
        <v>98</v>
      </c>
      <c r="AB86" s="53">
        <f t="shared" si="38"/>
        <v>2</v>
      </c>
      <c r="AC86" s="44">
        <v>31535</v>
      </c>
      <c r="AD86" s="72">
        <f t="shared" si="39"/>
        <v>3.4753140841966053</v>
      </c>
      <c r="AE86" s="48">
        <f t="shared" si="40"/>
        <v>1</v>
      </c>
      <c r="AF86" s="44">
        <v>7725</v>
      </c>
      <c r="AG86" s="120"/>
      <c r="AH86" s="46">
        <f t="shared" si="41"/>
        <v>1</v>
      </c>
      <c r="AI86" s="44">
        <v>77</v>
      </c>
      <c r="AJ86" s="53">
        <f t="shared" si="42"/>
        <v>1</v>
      </c>
      <c r="AK86" s="74">
        <f t="shared" si="43"/>
        <v>7</v>
      </c>
      <c r="AL86" s="44">
        <v>805</v>
      </c>
      <c r="AM86" s="75">
        <f t="shared" si="28"/>
        <v>1.1532951289398281</v>
      </c>
      <c r="AN86" s="58">
        <f t="shared" si="44"/>
        <v>0</v>
      </c>
      <c r="AO86" s="44">
        <v>244</v>
      </c>
      <c r="AP86" s="59">
        <f t="shared" si="45"/>
        <v>0.34957020057306593</v>
      </c>
      <c r="AQ86" s="60">
        <f t="shared" si="46"/>
        <v>0</v>
      </c>
      <c r="AR86" s="44">
        <v>1113</v>
      </c>
      <c r="AS86" s="76">
        <f t="shared" si="27"/>
        <v>27.146341463414632</v>
      </c>
      <c r="AT86" s="53">
        <f t="shared" si="47"/>
        <v>0</v>
      </c>
      <c r="AU86" s="62">
        <f t="shared" si="48"/>
        <v>0</v>
      </c>
      <c r="AV86" s="63">
        <f t="shared" si="49"/>
        <v>15</v>
      </c>
      <c r="AW86" s="64">
        <f t="shared" si="50"/>
        <v>0.83333333333333337</v>
      </c>
      <c r="AX86" s="118" t="s">
        <v>206</v>
      </c>
    </row>
    <row r="87" spans="1:57" s="77" customFormat="1" ht="15.75" x14ac:dyDescent="0.25">
      <c r="A87" s="68">
        <f t="shared" si="51"/>
        <v>82</v>
      </c>
      <c r="B87" s="114" t="s">
        <v>207</v>
      </c>
      <c r="C87" s="43">
        <v>34</v>
      </c>
      <c r="D87" s="44">
        <v>43</v>
      </c>
      <c r="E87" s="94"/>
      <c r="F87" s="46">
        <f t="shared" si="29"/>
        <v>1</v>
      </c>
      <c r="G87" s="47">
        <v>643</v>
      </c>
      <c r="H87" s="44">
        <v>635</v>
      </c>
      <c r="I87" s="94"/>
      <c r="J87" s="46">
        <f t="shared" si="30"/>
        <v>1</v>
      </c>
      <c r="K87" s="47">
        <v>27</v>
      </c>
      <c r="L87" s="44">
        <v>27</v>
      </c>
      <c r="M87" s="94"/>
      <c r="N87" s="48">
        <f t="shared" si="31"/>
        <v>1</v>
      </c>
      <c r="O87" s="44">
        <v>942</v>
      </c>
      <c r="P87" s="44">
        <v>99</v>
      </c>
      <c r="Q87" s="48">
        <f t="shared" si="32"/>
        <v>2</v>
      </c>
      <c r="R87" s="44">
        <v>282</v>
      </c>
      <c r="S87" s="49">
        <f t="shared" ref="S87:S92" si="52">IF(R87&gt;150,1,0)</f>
        <v>1</v>
      </c>
      <c r="T87" s="50">
        <v>885.36</v>
      </c>
      <c r="U87" s="44">
        <v>829</v>
      </c>
      <c r="V87" s="70">
        <f t="shared" si="34"/>
        <v>0.9363422788470227</v>
      </c>
      <c r="W87" s="46">
        <f t="shared" si="35"/>
        <v>2</v>
      </c>
      <c r="X87" s="71">
        <f t="shared" si="36"/>
        <v>8</v>
      </c>
      <c r="Y87" s="44">
        <v>99</v>
      </c>
      <c r="Z87" s="53">
        <f t="shared" si="37"/>
        <v>2</v>
      </c>
      <c r="AA87" s="44">
        <v>99</v>
      </c>
      <c r="AB87" s="53">
        <f t="shared" si="38"/>
        <v>2</v>
      </c>
      <c r="AC87" s="44">
        <v>24309</v>
      </c>
      <c r="AD87" s="72">
        <f t="shared" si="39"/>
        <v>2.9447607510599636</v>
      </c>
      <c r="AE87" s="48">
        <f t="shared" si="40"/>
        <v>1</v>
      </c>
      <c r="AF87" s="44">
        <v>6000</v>
      </c>
      <c r="AG87" s="80"/>
      <c r="AH87" s="46">
        <f t="shared" si="41"/>
        <v>1</v>
      </c>
      <c r="AI87" s="44">
        <v>100</v>
      </c>
      <c r="AJ87" s="53">
        <f t="shared" si="42"/>
        <v>1</v>
      </c>
      <c r="AK87" s="74">
        <f t="shared" si="43"/>
        <v>7</v>
      </c>
      <c r="AL87" s="44">
        <v>901</v>
      </c>
      <c r="AM87" s="75">
        <f t="shared" si="28"/>
        <v>1.4188976377952756</v>
      </c>
      <c r="AN87" s="58">
        <f t="shared" si="44"/>
        <v>0</v>
      </c>
      <c r="AO87" s="44">
        <v>739</v>
      </c>
      <c r="AP87" s="59">
        <f t="shared" si="45"/>
        <v>1.1637795275590552</v>
      </c>
      <c r="AQ87" s="60">
        <f t="shared" si="46"/>
        <v>0</v>
      </c>
      <c r="AR87" s="44">
        <v>1143</v>
      </c>
      <c r="AS87" s="76">
        <f t="shared" si="27"/>
        <v>26.581395348837209</v>
      </c>
      <c r="AT87" s="53">
        <f t="shared" si="47"/>
        <v>0</v>
      </c>
      <c r="AU87" s="62">
        <f t="shared" si="48"/>
        <v>0</v>
      </c>
      <c r="AV87" s="63">
        <f t="shared" si="49"/>
        <v>15</v>
      </c>
      <c r="AW87" s="64">
        <f t="shared" si="50"/>
        <v>0.83333333333333337</v>
      </c>
      <c r="AX87" s="118" t="s">
        <v>208</v>
      </c>
      <c r="AY87" s="77" t="s">
        <v>209</v>
      </c>
    </row>
    <row r="88" spans="1:57" s="81" customFormat="1" ht="15.75" x14ac:dyDescent="0.25">
      <c r="A88" s="68">
        <f t="shared" si="51"/>
        <v>83</v>
      </c>
      <c r="B88" s="114" t="s">
        <v>210</v>
      </c>
      <c r="C88" s="43">
        <v>32</v>
      </c>
      <c r="D88" s="44">
        <v>33</v>
      </c>
      <c r="E88" s="87"/>
      <c r="F88" s="46">
        <f t="shared" si="29"/>
        <v>1</v>
      </c>
      <c r="G88" s="47">
        <v>837</v>
      </c>
      <c r="H88" s="44">
        <v>867</v>
      </c>
      <c r="I88" s="85"/>
      <c r="J88" s="46">
        <f t="shared" si="30"/>
        <v>1</v>
      </c>
      <c r="K88" s="47">
        <v>28</v>
      </c>
      <c r="L88" s="44">
        <v>28</v>
      </c>
      <c r="M88" s="71"/>
      <c r="N88" s="48">
        <f t="shared" si="31"/>
        <v>1</v>
      </c>
      <c r="O88" s="44">
        <v>1153</v>
      </c>
      <c r="P88" s="44">
        <v>99</v>
      </c>
      <c r="Q88" s="48">
        <f t="shared" si="32"/>
        <v>2</v>
      </c>
      <c r="R88" s="44">
        <v>296</v>
      </c>
      <c r="S88" s="49">
        <f t="shared" si="52"/>
        <v>1</v>
      </c>
      <c r="T88" s="50">
        <v>460.8</v>
      </c>
      <c r="U88" s="44">
        <v>642</v>
      </c>
      <c r="V88" s="70">
        <f t="shared" si="34"/>
        <v>1.3932291666666667</v>
      </c>
      <c r="W88" s="46">
        <f t="shared" si="35"/>
        <v>2</v>
      </c>
      <c r="X88" s="71">
        <f t="shared" si="36"/>
        <v>8</v>
      </c>
      <c r="Y88" s="44">
        <v>98</v>
      </c>
      <c r="Z88" s="53">
        <f t="shared" si="37"/>
        <v>2</v>
      </c>
      <c r="AA88" s="44">
        <v>98</v>
      </c>
      <c r="AB88" s="53">
        <f t="shared" si="38"/>
        <v>2</v>
      </c>
      <c r="AC88" s="44">
        <v>20921</v>
      </c>
      <c r="AD88" s="72">
        <f t="shared" si="39"/>
        <v>1.8561795759027595</v>
      </c>
      <c r="AE88" s="48">
        <f t="shared" si="40"/>
        <v>1</v>
      </c>
      <c r="AF88" s="44">
        <v>8746</v>
      </c>
      <c r="AG88" s="73"/>
      <c r="AH88" s="46">
        <f t="shared" si="41"/>
        <v>1</v>
      </c>
      <c r="AI88" s="44">
        <v>90</v>
      </c>
      <c r="AJ88" s="53">
        <f t="shared" si="42"/>
        <v>1</v>
      </c>
      <c r="AK88" s="74">
        <f t="shared" si="43"/>
        <v>7</v>
      </c>
      <c r="AL88" s="44">
        <v>528</v>
      </c>
      <c r="AM88" s="75">
        <f t="shared" si="28"/>
        <v>0.60899653979238755</v>
      </c>
      <c r="AN88" s="58">
        <f t="shared" si="44"/>
        <v>0</v>
      </c>
      <c r="AO88" s="44">
        <v>169</v>
      </c>
      <c r="AP88" s="59">
        <f t="shared" si="45"/>
        <v>0.19492502883506344</v>
      </c>
      <c r="AQ88" s="60">
        <f t="shared" si="46"/>
        <v>0</v>
      </c>
      <c r="AR88" s="44">
        <v>707</v>
      </c>
      <c r="AS88" s="76">
        <f t="shared" si="27"/>
        <v>21.424242424242426</v>
      </c>
      <c r="AT88" s="53">
        <f t="shared" si="47"/>
        <v>0</v>
      </c>
      <c r="AU88" s="62">
        <f t="shared" si="48"/>
        <v>0</v>
      </c>
      <c r="AV88" s="63">
        <f t="shared" si="49"/>
        <v>15</v>
      </c>
      <c r="AW88" s="64">
        <f t="shared" si="50"/>
        <v>0.83333333333333337</v>
      </c>
      <c r="AX88" s="118" t="s">
        <v>211</v>
      </c>
      <c r="AY88" s="77"/>
      <c r="AZ88" s="77"/>
      <c r="BA88" s="77"/>
      <c r="BB88" s="77"/>
      <c r="BC88" s="77"/>
      <c r="BD88" s="77"/>
      <c r="BE88" s="77"/>
    </row>
    <row r="89" spans="1:57" s="81" customFormat="1" ht="15.75" x14ac:dyDescent="0.25">
      <c r="A89" s="68">
        <f t="shared" si="51"/>
        <v>84</v>
      </c>
      <c r="B89" s="123" t="s">
        <v>212</v>
      </c>
      <c r="C89" s="43">
        <v>44</v>
      </c>
      <c r="D89" s="44">
        <v>51</v>
      </c>
      <c r="E89" s="69"/>
      <c r="F89" s="46">
        <f t="shared" si="29"/>
        <v>1</v>
      </c>
      <c r="G89" s="47">
        <v>854</v>
      </c>
      <c r="H89" s="44">
        <v>857</v>
      </c>
      <c r="I89" s="69"/>
      <c r="J89" s="46">
        <f t="shared" si="30"/>
        <v>1</v>
      </c>
      <c r="K89" s="47">
        <v>31</v>
      </c>
      <c r="L89" s="44">
        <v>31</v>
      </c>
      <c r="M89" s="69"/>
      <c r="N89" s="48">
        <f t="shared" si="31"/>
        <v>1</v>
      </c>
      <c r="O89" s="44">
        <v>1102</v>
      </c>
      <c r="P89" s="44">
        <v>95</v>
      </c>
      <c r="Q89" s="48">
        <f t="shared" si="32"/>
        <v>2</v>
      </c>
      <c r="R89" s="44">
        <v>273</v>
      </c>
      <c r="S89" s="49">
        <f t="shared" si="52"/>
        <v>1</v>
      </c>
      <c r="T89" s="50">
        <v>1050.72</v>
      </c>
      <c r="U89" s="44">
        <v>990</v>
      </c>
      <c r="V89" s="70">
        <f t="shared" si="34"/>
        <v>0.94221105527638194</v>
      </c>
      <c r="W89" s="46">
        <f t="shared" si="35"/>
        <v>2</v>
      </c>
      <c r="X89" s="71">
        <f t="shared" si="36"/>
        <v>8</v>
      </c>
      <c r="Y89" s="44">
        <v>85</v>
      </c>
      <c r="Z89" s="53">
        <f t="shared" si="37"/>
        <v>1</v>
      </c>
      <c r="AA89" s="44">
        <v>81</v>
      </c>
      <c r="AB89" s="53">
        <f t="shared" si="38"/>
        <v>2</v>
      </c>
      <c r="AC89" s="44">
        <v>31938</v>
      </c>
      <c r="AD89" s="72">
        <f t="shared" si="39"/>
        <v>2.8667085539897674</v>
      </c>
      <c r="AE89" s="48">
        <f t="shared" si="40"/>
        <v>1</v>
      </c>
      <c r="AF89" s="44">
        <v>6212</v>
      </c>
      <c r="AG89" s="73"/>
      <c r="AH89" s="46">
        <f t="shared" si="41"/>
        <v>1</v>
      </c>
      <c r="AI89" s="44">
        <v>82</v>
      </c>
      <c r="AJ89" s="53">
        <f t="shared" si="42"/>
        <v>1</v>
      </c>
      <c r="AK89" s="74">
        <f t="shared" si="43"/>
        <v>6</v>
      </c>
      <c r="AL89" s="44">
        <v>1209</v>
      </c>
      <c r="AM89" s="75">
        <f t="shared" si="28"/>
        <v>1.4107351225204201</v>
      </c>
      <c r="AN89" s="58">
        <f t="shared" si="44"/>
        <v>0</v>
      </c>
      <c r="AO89" s="44">
        <v>294</v>
      </c>
      <c r="AP89" s="59">
        <f t="shared" si="45"/>
        <v>0.34305717619603265</v>
      </c>
      <c r="AQ89" s="60">
        <f t="shared" si="46"/>
        <v>0</v>
      </c>
      <c r="AR89" s="44">
        <v>746</v>
      </c>
      <c r="AS89" s="76">
        <f t="shared" si="27"/>
        <v>14.627450980392156</v>
      </c>
      <c r="AT89" s="53">
        <f t="shared" si="47"/>
        <v>0</v>
      </c>
      <c r="AU89" s="62">
        <f t="shared" si="48"/>
        <v>0</v>
      </c>
      <c r="AV89" s="63">
        <f t="shared" si="49"/>
        <v>14</v>
      </c>
      <c r="AW89" s="64">
        <f t="shared" si="50"/>
        <v>0.77777777777777779</v>
      </c>
      <c r="AX89" s="124" t="s">
        <v>213</v>
      </c>
      <c r="AY89" s="77"/>
      <c r="AZ89" s="77"/>
      <c r="BA89" s="77"/>
      <c r="BB89" s="77"/>
      <c r="BC89" s="77"/>
      <c r="BD89" s="77"/>
      <c r="BE89" s="77"/>
    </row>
    <row r="90" spans="1:57" s="81" customFormat="1" ht="15.75" x14ac:dyDescent="0.25">
      <c r="A90" s="68">
        <f t="shared" si="51"/>
        <v>85</v>
      </c>
      <c r="B90" s="123" t="s">
        <v>214</v>
      </c>
      <c r="C90" s="43">
        <v>42</v>
      </c>
      <c r="D90" s="44">
        <v>47</v>
      </c>
      <c r="E90" s="87"/>
      <c r="F90" s="46">
        <f t="shared" si="29"/>
        <v>1</v>
      </c>
      <c r="G90" s="47">
        <v>763</v>
      </c>
      <c r="H90" s="44">
        <v>766</v>
      </c>
      <c r="I90" s="85"/>
      <c r="J90" s="46">
        <f t="shared" si="30"/>
        <v>1</v>
      </c>
      <c r="K90" s="47">
        <v>28</v>
      </c>
      <c r="L90" s="44">
        <v>28</v>
      </c>
      <c r="M90" s="71"/>
      <c r="N90" s="48">
        <f t="shared" si="31"/>
        <v>1</v>
      </c>
      <c r="O90" s="44">
        <v>1140</v>
      </c>
      <c r="P90" s="44">
        <v>97</v>
      </c>
      <c r="Q90" s="48">
        <f t="shared" si="32"/>
        <v>2</v>
      </c>
      <c r="R90" s="44">
        <v>253</v>
      </c>
      <c r="S90" s="49">
        <f t="shared" si="52"/>
        <v>1</v>
      </c>
      <c r="T90" s="50">
        <v>1155</v>
      </c>
      <c r="U90" s="44">
        <v>839</v>
      </c>
      <c r="V90" s="70">
        <f t="shared" si="34"/>
        <v>0.72640692640692639</v>
      </c>
      <c r="W90" s="46">
        <f t="shared" si="35"/>
        <v>1</v>
      </c>
      <c r="X90" s="71">
        <f t="shared" si="36"/>
        <v>7</v>
      </c>
      <c r="Y90" s="44">
        <v>85</v>
      </c>
      <c r="Z90" s="53">
        <f t="shared" si="37"/>
        <v>1</v>
      </c>
      <c r="AA90" s="44">
        <v>70</v>
      </c>
      <c r="AB90" s="53">
        <f t="shared" si="38"/>
        <v>1</v>
      </c>
      <c r="AC90" s="44">
        <v>25372</v>
      </c>
      <c r="AD90" s="72">
        <f t="shared" si="39"/>
        <v>2.5479011849769031</v>
      </c>
      <c r="AE90" s="48">
        <f t="shared" si="40"/>
        <v>1</v>
      </c>
      <c r="AF90" s="44">
        <v>11029</v>
      </c>
      <c r="AG90" s="73"/>
      <c r="AH90" s="46">
        <f t="shared" si="41"/>
        <v>1</v>
      </c>
      <c r="AI90" s="44">
        <v>95</v>
      </c>
      <c r="AJ90" s="53">
        <f t="shared" si="42"/>
        <v>1</v>
      </c>
      <c r="AK90" s="74">
        <f t="shared" si="43"/>
        <v>5</v>
      </c>
      <c r="AL90" s="44">
        <v>4003</v>
      </c>
      <c r="AM90" s="75">
        <f t="shared" si="28"/>
        <v>5.2258485639686683</v>
      </c>
      <c r="AN90" s="58">
        <f t="shared" si="44"/>
        <v>1</v>
      </c>
      <c r="AO90" s="44">
        <v>2559</v>
      </c>
      <c r="AP90" s="59">
        <f t="shared" si="45"/>
        <v>3.3407310704960835</v>
      </c>
      <c r="AQ90" s="60">
        <f t="shared" si="46"/>
        <v>0</v>
      </c>
      <c r="AR90" s="44">
        <v>2139</v>
      </c>
      <c r="AS90" s="76">
        <f t="shared" si="27"/>
        <v>45.51063829787234</v>
      </c>
      <c r="AT90" s="53">
        <f t="shared" si="47"/>
        <v>1</v>
      </c>
      <c r="AU90" s="62">
        <f t="shared" si="48"/>
        <v>2</v>
      </c>
      <c r="AV90" s="63">
        <f t="shared" si="49"/>
        <v>14</v>
      </c>
      <c r="AW90" s="64">
        <f t="shared" si="50"/>
        <v>0.77777777777777779</v>
      </c>
      <c r="AX90" s="124" t="s">
        <v>215</v>
      </c>
    </row>
    <row r="91" spans="1:57" s="81" customFormat="1" ht="15.75" x14ac:dyDescent="0.25">
      <c r="A91" s="68">
        <f t="shared" si="51"/>
        <v>86</v>
      </c>
      <c r="B91" s="123" t="s">
        <v>216</v>
      </c>
      <c r="C91" s="43">
        <v>26</v>
      </c>
      <c r="D91" s="44">
        <v>30</v>
      </c>
      <c r="E91" s="94"/>
      <c r="F91" s="46">
        <f t="shared" si="29"/>
        <v>1</v>
      </c>
      <c r="G91" s="47">
        <v>670</v>
      </c>
      <c r="H91" s="44">
        <v>685</v>
      </c>
      <c r="I91" s="94"/>
      <c r="J91" s="46">
        <f t="shared" si="30"/>
        <v>1</v>
      </c>
      <c r="K91" s="47">
        <v>23</v>
      </c>
      <c r="L91" s="44">
        <v>23</v>
      </c>
      <c r="M91" s="94"/>
      <c r="N91" s="48">
        <f t="shared" si="31"/>
        <v>1</v>
      </c>
      <c r="O91" s="44">
        <v>733</v>
      </c>
      <c r="P91" s="44">
        <v>94</v>
      </c>
      <c r="Q91" s="48">
        <f t="shared" si="32"/>
        <v>2</v>
      </c>
      <c r="R91" s="44">
        <v>178</v>
      </c>
      <c r="S91" s="49">
        <f t="shared" si="52"/>
        <v>1</v>
      </c>
      <c r="T91" s="50">
        <v>746.46</v>
      </c>
      <c r="U91" s="44">
        <v>751</v>
      </c>
      <c r="V91" s="70">
        <f t="shared" si="34"/>
        <v>1.0060820405647992</v>
      </c>
      <c r="W91" s="46">
        <f t="shared" si="35"/>
        <v>2</v>
      </c>
      <c r="X91" s="71">
        <f t="shared" si="36"/>
        <v>8</v>
      </c>
      <c r="Y91" s="44">
        <v>92</v>
      </c>
      <c r="Z91" s="53">
        <f t="shared" si="37"/>
        <v>2</v>
      </c>
      <c r="AA91" s="44">
        <v>73</v>
      </c>
      <c r="AB91" s="53">
        <f t="shared" si="38"/>
        <v>1</v>
      </c>
      <c r="AC91" s="44">
        <v>21001</v>
      </c>
      <c r="AD91" s="72">
        <f t="shared" si="39"/>
        <v>2.3583380123526108</v>
      </c>
      <c r="AE91" s="48">
        <f t="shared" si="40"/>
        <v>1</v>
      </c>
      <c r="AF91" s="44">
        <v>7330</v>
      </c>
      <c r="AG91" s="80"/>
      <c r="AH91" s="46">
        <f t="shared" si="41"/>
        <v>1</v>
      </c>
      <c r="AI91" s="44">
        <v>59</v>
      </c>
      <c r="AJ91" s="53">
        <f t="shared" si="42"/>
        <v>0</v>
      </c>
      <c r="AK91" s="74">
        <f t="shared" si="43"/>
        <v>5</v>
      </c>
      <c r="AL91" s="44">
        <v>750</v>
      </c>
      <c r="AM91" s="75">
        <f t="shared" si="28"/>
        <v>1.0948905109489051</v>
      </c>
      <c r="AN91" s="58">
        <f t="shared" si="44"/>
        <v>0</v>
      </c>
      <c r="AO91" s="44">
        <v>639</v>
      </c>
      <c r="AP91" s="59">
        <f t="shared" si="45"/>
        <v>0.93284671532846719</v>
      </c>
      <c r="AQ91" s="60">
        <f t="shared" si="46"/>
        <v>0</v>
      </c>
      <c r="AR91" s="44">
        <v>1046</v>
      </c>
      <c r="AS91" s="76">
        <f t="shared" si="27"/>
        <v>34.866666666666667</v>
      </c>
      <c r="AT91" s="53">
        <f t="shared" si="47"/>
        <v>1</v>
      </c>
      <c r="AU91" s="62">
        <f t="shared" si="48"/>
        <v>1</v>
      </c>
      <c r="AV91" s="63">
        <f t="shared" si="49"/>
        <v>14</v>
      </c>
      <c r="AW91" s="64">
        <f t="shared" si="50"/>
        <v>0.77777777777777779</v>
      </c>
      <c r="AX91" s="124" t="s">
        <v>217</v>
      </c>
      <c r="AY91" s="77"/>
      <c r="AZ91" s="77"/>
      <c r="BA91" s="77"/>
      <c r="BB91" s="77"/>
      <c r="BC91" s="77"/>
      <c r="BD91" s="77"/>
      <c r="BE91" s="77"/>
    </row>
    <row r="92" spans="1:57" s="81" customFormat="1" ht="15.75" x14ac:dyDescent="0.25">
      <c r="A92" s="68">
        <f t="shared" si="51"/>
        <v>87</v>
      </c>
      <c r="B92" s="123" t="s">
        <v>218</v>
      </c>
      <c r="C92" s="43">
        <v>42</v>
      </c>
      <c r="D92" s="44">
        <v>53</v>
      </c>
      <c r="E92" s="94"/>
      <c r="F92" s="46">
        <f t="shared" si="29"/>
        <v>1</v>
      </c>
      <c r="G92" s="47">
        <v>916</v>
      </c>
      <c r="H92" s="44">
        <v>909</v>
      </c>
      <c r="I92" s="94"/>
      <c r="J92" s="46">
        <f t="shared" si="30"/>
        <v>1</v>
      </c>
      <c r="K92" s="47">
        <v>33</v>
      </c>
      <c r="L92" s="44">
        <v>33</v>
      </c>
      <c r="M92" s="94"/>
      <c r="N92" s="48">
        <f t="shared" si="31"/>
        <v>1</v>
      </c>
      <c r="O92" s="44">
        <v>1244</v>
      </c>
      <c r="P92" s="44">
        <v>94</v>
      </c>
      <c r="Q92" s="48">
        <f t="shared" si="32"/>
        <v>2</v>
      </c>
      <c r="R92" s="44">
        <v>205</v>
      </c>
      <c r="S92" s="49">
        <f t="shared" si="52"/>
        <v>1</v>
      </c>
      <c r="T92" s="50">
        <v>1148.28</v>
      </c>
      <c r="U92" s="44">
        <v>1058</v>
      </c>
      <c r="V92" s="70">
        <f t="shared" si="34"/>
        <v>0.92137806110008014</v>
      </c>
      <c r="W92" s="46">
        <f t="shared" si="35"/>
        <v>2</v>
      </c>
      <c r="X92" s="71">
        <f t="shared" si="36"/>
        <v>8</v>
      </c>
      <c r="Y92" s="44">
        <v>87</v>
      </c>
      <c r="Z92" s="53">
        <f t="shared" si="37"/>
        <v>1</v>
      </c>
      <c r="AA92" s="44">
        <v>84</v>
      </c>
      <c r="AB92" s="53">
        <f t="shared" si="38"/>
        <v>2</v>
      </c>
      <c r="AC92" s="44">
        <v>38388</v>
      </c>
      <c r="AD92" s="72">
        <f t="shared" si="39"/>
        <v>3.2485402386392486</v>
      </c>
      <c r="AE92" s="48">
        <f t="shared" si="40"/>
        <v>1</v>
      </c>
      <c r="AF92" s="44">
        <v>10763</v>
      </c>
      <c r="AG92" s="80"/>
      <c r="AH92" s="46">
        <f t="shared" si="41"/>
        <v>1</v>
      </c>
      <c r="AI92" s="44">
        <v>79</v>
      </c>
      <c r="AJ92" s="53">
        <f t="shared" si="42"/>
        <v>1</v>
      </c>
      <c r="AK92" s="74">
        <f t="shared" si="43"/>
        <v>6</v>
      </c>
      <c r="AL92" s="44">
        <v>992</v>
      </c>
      <c r="AM92" s="75">
        <f t="shared" si="28"/>
        <v>1.0913091309130913</v>
      </c>
      <c r="AN92" s="58">
        <f t="shared" si="44"/>
        <v>0</v>
      </c>
      <c r="AO92" s="44">
        <v>2792</v>
      </c>
      <c r="AP92" s="59">
        <f t="shared" si="45"/>
        <v>3.0715071507150715</v>
      </c>
      <c r="AQ92" s="60">
        <f t="shared" si="46"/>
        <v>0</v>
      </c>
      <c r="AR92" s="44">
        <v>1440</v>
      </c>
      <c r="AS92" s="76">
        <f t="shared" si="27"/>
        <v>27.169811320754718</v>
      </c>
      <c r="AT92" s="53">
        <f t="shared" si="47"/>
        <v>0</v>
      </c>
      <c r="AU92" s="62">
        <f t="shared" si="48"/>
        <v>0</v>
      </c>
      <c r="AV92" s="63">
        <f t="shared" si="49"/>
        <v>14</v>
      </c>
      <c r="AW92" s="64">
        <f t="shared" si="50"/>
        <v>0.77777777777777779</v>
      </c>
      <c r="AX92" s="124" t="s">
        <v>219</v>
      </c>
      <c r="AY92" s="77"/>
      <c r="AZ92" s="77"/>
      <c r="BA92" s="77"/>
      <c r="BB92" s="77"/>
      <c r="BC92" s="77"/>
      <c r="BD92" s="77"/>
      <c r="BE92" s="77"/>
    </row>
    <row r="93" spans="1:57" s="81" customFormat="1" ht="15.75" x14ac:dyDescent="0.25">
      <c r="A93" s="68">
        <f t="shared" si="51"/>
        <v>88</v>
      </c>
      <c r="B93" s="123" t="s">
        <v>220</v>
      </c>
      <c r="C93" s="43">
        <v>12</v>
      </c>
      <c r="D93" s="44">
        <v>19</v>
      </c>
      <c r="E93" s="88"/>
      <c r="F93" s="46">
        <f t="shared" si="29"/>
        <v>1</v>
      </c>
      <c r="G93" s="47">
        <v>576</v>
      </c>
      <c r="H93" s="44">
        <v>529</v>
      </c>
      <c r="I93" s="88"/>
      <c r="J93" s="46">
        <f t="shared" si="30"/>
        <v>1</v>
      </c>
      <c r="K93" s="47">
        <v>25</v>
      </c>
      <c r="L93" s="44">
        <v>25</v>
      </c>
      <c r="M93" s="71"/>
      <c r="N93" s="48">
        <f t="shared" si="31"/>
        <v>1</v>
      </c>
      <c r="O93" s="44">
        <v>407</v>
      </c>
      <c r="P93" s="121">
        <v>61</v>
      </c>
      <c r="Q93" s="48">
        <v>2</v>
      </c>
      <c r="R93" s="121">
        <v>91</v>
      </c>
      <c r="S93" s="49">
        <v>1</v>
      </c>
      <c r="T93" s="125">
        <v>408.12</v>
      </c>
      <c r="U93" s="44">
        <v>464</v>
      </c>
      <c r="V93" s="97">
        <f t="shared" si="34"/>
        <v>1.1369205135744389</v>
      </c>
      <c r="W93" s="46">
        <f t="shared" si="35"/>
        <v>2</v>
      </c>
      <c r="X93" s="98">
        <f t="shared" si="36"/>
        <v>8</v>
      </c>
      <c r="Y93" s="44">
        <v>95</v>
      </c>
      <c r="Z93" s="53">
        <f t="shared" si="37"/>
        <v>2</v>
      </c>
      <c r="AA93" s="44">
        <v>92</v>
      </c>
      <c r="AB93" s="53">
        <f t="shared" si="38"/>
        <v>2</v>
      </c>
      <c r="AC93" s="44">
        <v>8200</v>
      </c>
      <c r="AD93" s="72">
        <f t="shared" si="39"/>
        <v>1.1923803984295478</v>
      </c>
      <c r="AE93" s="48">
        <f t="shared" si="40"/>
        <v>0</v>
      </c>
      <c r="AF93" s="44">
        <v>5644</v>
      </c>
      <c r="AG93" s="80"/>
      <c r="AH93" s="46">
        <f t="shared" si="41"/>
        <v>1</v>
      </c>
      <c r="AI93" s="121" t="s">
        <v>221</v>
      </c>
      <c r="AJ93" s="53">
        <f t="shared" si="42"/>
        <v>1</v>
      </c>
      <c r="AK93" s="74">
        <f t="shared" si="43"/>
        <v>6</v>
      </c>
      <c r="AL93" s="44">
        <v>0</v>
      </c>
      <c r="AM93" s="126">
        <v>0</v>
      </c>
      <c r="AN93" s="58">
        <f t="shared" si="44"/>
        <v>0</v>
      </c>
      <c r="AO93" s="44">
        <v>4</v>
      </c>
      <c r="AP93" s="59">
        <f t="shared" si="45"/>
        <v>7.5614366729678641E-3</v>
      </c>
      <c r="AQ93" s="60">
        <f t="shared" si="46"/>
        <v>0</v>
      </c>
      <c r="AR93" s="44">
        <v>486</v>
      </c>
      <c r="AS93" s="76">
        <f t="shared" si="27"/>
        <v>25.578947368421051</v>
      </c>
      <c r="AT93" s="53">
        <f t="shared" si="47"/>
        <v>0</v>
      </c>
      <c r="AU93" s="62">
        <f t="shared" si="48"/>
        <v>0</v>
      </c>
      <c r="AV93" s="63">
        <f t="shared" si="49"/>
        <v>14</v>
      </c>
      <c r="AW93" s="64">
        <f t="shared" si="50"/>
        <v>0.77777777777777779</v>
      </c>
      <c r="AX93" s="127" t="s">
        <v>222</v>
      </c>
    </row>
    <row r="94" spans="1:57" s="81" customFormat="1" ht="15.75" x14ac:dyDescent="0.25">
      <c r="A94" s="68">
        <f t="shared" si="51"/>
        <v>89</v>
      </c>
      <c r="B94" s="128" t="s">
        <v>223</v>
      </c>
      <c r="C94" s="43">
        <v>65</v>
      </c>
      <c r="D94" s="44">
        <v>77</v>
      </c>
      <c r="E94" s="94"/>
      <c r="F94" s="46">
        <f t="shared" si="29"/>
        <v>1</v>
      </c>
      <c r="G94" s="47">
        <v>1106</v>
      </c>
      <c r="H94" s="44">
        <v>1088</v>
      </c>
      <c r="I94" s="94"/>
      <c r="J94" s="46">
        <f t="shared" si="30"/>
        <v>1</v>
      </c>
      <c r="K94" s="47">
        <v>40</v>
      </c>
      <c r="L94" s="44">
        <v>40</v>
      </c>
      <c r="M94" s="94"/>
      <c r="N94" s="48">
        <f t="shared" si="31"/>
        <v>1</v>
      </c>
      <c r="O94" s="44">
        <v>1097</v>
      </c>
      <c r="P94" s="44">
        <v>97</v>
      </c>
      <c r="Q94" s="48">
        <f>IF(P94&gt;=90,2,IF(P94&gt;=70,1,0))</f>
        <v>2</v>
      </c>
      <c r="R94" s="44">
        <v>321</v>
      </c>
      <c r="S94" s="49">
        <f>IF(R94&gt;150,1,0)</f>
        <v>1</v>
      </c>
      <c r="T94" s="50">
        <v>1629.55</v>
      </c>
      <c r="U94" s="44">
        <v>1688</v>
      </c>
      <c r="V94" s="70">
        <f t="shared" si="34"/>
        <v>1.0358687981344543</v>
      </c>
      <c r="W94" s="46">
        <f t="shared" si="35"/>
        <v>2</v>
      </c>
      <c r="X94" s="71">
        <f t="shared" si="36"/>
        <v>8</v>
      </c>
      <c r="Y94" s="44">
        <v>84</v>
      </c>
      <c r="Z94" s="53">
        <f t="shared" si="37"/>
        <v>1</v>
      </c>
      <c r="AA94" s="44">
        <v>72</v>
      </c>
      <c r="AB94" s="53">
        <f t="shared" si="38"/>
        <v>1</v>
      </c>
      <c r="AC94" s="44">
        <v>36252</v>
      </c>
      <c r="AD94" s="72">
        <f t="shared" si="39"/>
        <v>2.5630656108597285</v>
      </c>
      <c r="AE94" s="48">
        <f t="shared" si="40"/>
        <v>1</v>
      </c>
      <c r="AF94" s="44">
        <v>15294</v>
      </c>
      <c r="AG94" s="80"/>
      <c r="AH94" s="46">
        <f t="shared" si="41"/>
        <v>1</v>
      </c>
      <c r="AI94" s="44">
        <v>100</v>
      </c>
      <c r="AJ94" s="53">
        <f t="shared" si="42"/>
        <v>1</v>
      </c>
      <c r="AK94" s="74">
        <f t="shared" si="43"/>
        <v>5</v>
      </c>
      <c r="AL94" s="44">
        <v>4114</v>
      </c>
      <c r="AM94" s="75">
        <f>AL94/H94</f>
        <v>3.78125</v>
      </c>
      <c r="AN94" s="58">
        <f t="shared" si="44"/>
        <v>0</v>
      </c>
      <c r="AO94" s="44">
        <v>317</v>
      </c>
      <c r="AP94" s="59">
        <f t="shared" si="45"/>
        <v>0.29136029411764708</v>
      </c>
      <c r="AQ94" s="60">
        <f t="shared" si="46"/>
        <v>0</v>
      </c>
      <c r="AR94" s="44">
        <v>1603</v>
      </c>
      <c r="AS94" s="76">
        <f t="shared" si="27"/>
        <v>20.818181818181817</v>
      </c>
      <c r="AT94" s="53">
        <f t="shared" si="47"/>
        <v>0</v>
      </c>
      <c r="AU94" s="62">
        <f t="shared" si="48"/>
        <v>0</v>
      </c>
      <c r="AV94" s="63">
        <f t="shared" si="49"/>
        <v>13</v>
      </c>
      <c r="AW94" s="64">
        <f t="shared" si="50"/>
        <v>0.72222222222222221</v>
      </c>
      <c r="AX94" s="129" t="s">
        <v>224</v>
      </c>
      <c r="AY94" s="77"/>
      <c r="AZ94" s="77"/>
      <c r="BA94" s="77"/>
      <c r="BB94" s="77"/>
      <c r="BC94" s="77"/>
      <c r="BD94" s="77"/>
      <c r="BE94" s="77"/>
    </row>
    <row r="95" spans="1:57" s="81" customFormat="1" ht="15.75" x14ac:dyDescent="0.25">
      <c r="A95" s="68">
        <f t="shared" si="51"/>
        <v>90</v>
      </c>
      <c r="B95" s="128" t="s">
        <v>225</v>
      </c>
      <c r="C95" s="43">
        <v>48</v>
      </c>
      <c r="D95" s="44">
        <v>61</v>
      </c>
      <c r="E95" s="69"/>
      <c r="F95" s="46">
        <f t="shared" si="29"/>
        <v>1</v>
      </c>
      <c r="G95" s="47">
        <v>1138</v>
      </c>
      <c r="H95" s="44">
        <v>1139</v>
      </c>
      <c r="I95" s="69"/>
      <c r="J95" s="46">
        <f t="shared" si="30"/>
        <v>1</v>
      </c>
      <c r="K95" s="47">
        <v>40</v>
      </c>
      <c r="L95" s="44">
        <v>40</v>
      </c>
      <c r="M95" s="69"/>
      <c r="N95" s="48">
        <f t="shared" si="31"/>
        <v>1</v>
      </c>
      <c r="O95" s="44">
        <v>1053</v>
      </c>
      <c r="P95" s="44">
        <v>95</v>
      </c>
      <c r="Q95" s="48">
        <f>IF(P95&gt;=90,2,IF(P95&gt;=70,1,0))</f>
        <v>2</v>
      </c>
      <c r="R95" s="44">
        <v>368</v>
      </c>
      <c r="S95" s="49">
        <f>IF(R95&gt;150,1,0)</f>
        <v>1</v>
      </c>
      <c r="T95" s="50">
        <v>1087.1999999999998</v>
      </c>
      <c r="U95" s="44">
        <v>1249</v>
      </c>
      <c r="V95" s="70">
        <f t="shared" si="34"/>
        <v>1.1488226637233261</v>
      </c>
      <c r="W95" s="46">
        <f t="shared" si="35"/>
        <v>2</v>
      </c>
      <c r="X95" s="71">
        <f t="shared" si="36"/>
        <v>8</v>
      </c>
      <c r="Y95" s="44">
        <v>75</v>
      </c>
      <c r="Z95" s="53">
        <f t="shared" si="37"/>
        <v>1</v>
      </c>
      <c r="AA95" s="44">
        <v>43</v>
      </c>
      <c r="AB95" s="53">
        <f t="shared" si="38"/>
        <v>0</v>
      </c>
      <c r="AC95" s="44">
        <v>34153</v>
      </c>
      <c r="AD95" s="72">
        <f t="shared" si="39"/>
        <v>2.3065442020665903</v>
      </c>
      <c r="AE95" s="48">
        <f t="shared" si="40"/>
        <v>1</v>
      </c>
      <c r="AF95" s="44">
        <v>11892</v>
      </c>
      <c r="AG95" s="73"/>
      <c r="AH95" s="46">
        <f t="shared" si="41"/>
        <v>1</v>
      </c>
      <c r="AI95" s="44">
        <v>82</v>
      </c>
      <c r="AJ95" s="53">
        <f t="shared" si="42"/>
        <v>1</v>
      </c>
      <c r="AK95" s="74">
        <f t="shared" si="43"/>
        <v>4</v>
      </c>
      <c r="AL95" s="44">
        <v>7388</v>
      </c>
      <c r="AM95" s="75">
        <f>AL95/H95</f>
        <v>6.4863915715539946</v>
      </c>
      <c r="AN95" s="58">
        <f t="shared" si="44"/>
        <v>1</v>
      </c>
      <c r="AO95" s="44">
        <v>1592</v>
      </c>
      <c r="AP95" s="59">
        <f t="shared" si="45"/>
        <v>1.3977172958735733</v>
      </c>
      <c r="AQ95" s="60">
        <f t="shared" si="46"/>
        <v>0</v>
      </c>
      <c r="AR95" s="44">
        <v>1393</v>
      </c>
      <c r="AS95" s="76">
        <f t="shared" si="27"/>
        <v>22.83606557377049</v>
      </c>
      <c r="AT95" s="53">
        <f t="shared" si="47"/>
        <v>0</v>
      </c>
      <c r="AU95" s="62">
        <f t="shared" si="48"/>
        <v>1</v>
      </c>
      <c r="AV95" s="63">
        <f t="shared" si="49"/>
        <v>13</v>
      </c>
      <c r="AW95" s="64">
        <f t="shared" si="50"/>
        <v>0.72222222222222221</v>
      </c>
      <c r="AX95" s="130" t="s">
        <v>226</v>
      </c>
    </row>
    <row r="96" spans="1:57" s="81" customFormat="1" ht="15.75" x14ac:dyDescent="0.25">
      <c r="A96" s="131">
        <f t="shared" si="51"/>
        <v>91</v>
      </c>
      <c r="B96" s="132" t="s">
        <v>227</v>
      </c>
      <c r="C96" s="133">
        <v>43</v>
      </c>
      <c r="D96" s="134">
        <v>49</v>
      </c>
      <c r="E96" s="135"/>
      <c r="F96" s="136">
        <f t="shared" si="29"/>
        <v>1</v>
      </c>
      <c r="G96" s="137">
        <v>851</v>
      </c>
      <c r="H96" s="134">
        <v>848</v>
      </c>
      <c r="I96" s="138"/>
      <c r="J96" s="136">
        <f t="shared" si="30"/>
        <v>1</v>
      </c>
      <c r="K96" s="137">
        <v>32</v>
      </c>
      <c r="L96" s="134">
        <v>32</v>
      </c>
      <c r="M96" s="139"/>
      <c r="N96" s="140">
        <f t="shared" si="31"/>
        <v>1</v>
      </c>
      <c r="O96" s="134">
        <v>1165</v>
      </c>
      <c r="P96" s="134">
        <v>89</v>
      </c>
      <c r="Q96" s="140">
        <f>IF(P96&gt;=90,2,IF(P96&gt;=70,1,0))</f>
        <v>1</v>
      </c>
      <c r="R96" s="134">
        <v>287</v>
      </c>
      <c r="S96" s="141">
        <f>IF(R96&gt;150,1,0)</f>
        <v>1</v>
      </c>
      <c r="T96" s="142">
        <v>1068.98</v>
      </c>
      <c r="U96" s="134">
        <v>1015</v>
      </c>
      <c r="V96" s="143">
        <f t="shared" si="34"/>
        <v>0.949503264794477</v>
      </c>
      <c r="W96" s="136">
        <f t="shared" si="35"/>
        <v>2</v>
      </c>
      <c r="X96" s="139">
        <f t="shared" si="36"/>
        <v>7</v>
      </c>
      <c r="Y96" s="134">
        <v>86</v>
      </c>
      <c r="Z96" s="144">
        <f t="shared" si="37"/>
        <v>1</v>
      </c>
      <c r="AA96" s="134">
        <v>85</v>
      </c>
      <c r="AB96" s="144">
        <f t="shared" si="38"/>
        <v>2</v>
      </c>
      <c r="AC96" s="134">
        <v>29305</v>
      </c>
      <c r="AD96" s="145">
        <f t="shared" si="39"/>
        <v>2.6582910014513788</v>
      </c>
      <c r="AE96" s="140">
        <f t="shared" si="40"/>
        <v>1</v>
      </c>
      <c r="AF96" s="134">
        <v>6909</v>
      </c>
      <c r="AG96" s="146"/>
      <c r="AH96" s="136">
        <f t="shared" si="41"/>
        <v>1</v>
      </c>
      <c r="AI96" s="134">
        <v>69</v>
      </c>
      <c r="AJ96" s="144">
        <f t="shared" si="42"/>
        <v>0</v>
      </c>
      <c r="AK96" s="147">
        <f t="shared" si="43"/>
        <v>5</v>
      </c>
      <c r="AL96" s="134">
        <v>223</v>
      </c>
      <c r="AM96" s="148">
        <f>AL96/H96</f>
        <v>0.26297169811320753</v>
      </c>
      <c r="AN96" s="149">
        <f t="shared" si="44"/>
        <v>0</v>
      </c>
      <c r="AO96" s="134">
        <v>1626</v>
      </c>
      <c r="AP96" s="150">
        <f t="shared" si="45"/>
        <v>1.9174528301886793</v>
      </c>
      <c r="AQ96" s="151">
        <f t="shared" si="46"/>
        <v>0</v>
      </c>
      <c r="AR96" s="134">
        <v>1078</v>
      </c>
      <c r="AS96" s="152">
        <f t="shared" si="27"/>
        <v>22</v>
      </c>
      <c r="AT96" s="144">
        <f t="shared" si="47"/>
        <v>0</v>
      </c>
      <c r="AU96" s="153">
        <f t="shared" si="48"/>
        <v>0</v>
      </c>
      <c r="AV96" s="154">
        <f t="shared" si="49"/>
        <v>12</v>
      </c>
      <c r="AW96" s="155">
        <f t="shared" si="50"/>
        <v>0.66666666666666663</v>
      </c>
      <c r="AX96" s="156" t="s">
        <v>228</v>
      </c>
      <c r="AY96" s="77"/>
      <c r="AZ96" s="77"/>
      <c r="BA96" s="77"/>
      <c r="BB96" s="77"/>
      <c r="BC96" s="77"/>
      <c r="BD96" s="77"/>
      <c r="BE96" s="77"/>
    </row>
    <row r="97" spans="1:50" s="66" customFormat="1" x14ac:dyDescent="0.25">
      <c r="A97" s="157"/>
      <c r="B97" s="158"/>
      <c r="C97" s="158"/>
      <c r="D97" s="158"/>
      <c r="E97" s="158"/>
      <c r="F97" s="158"/>
      <c r="G97" s="158"/>
      <c r="H97" s="158"/>
      <c r="I97" s="158"/>
      <c r="J97" s="157"/>
      <c r="K97" s="158"/>
      <c r="L97" s="157"/>
      <c r="M97" s="159"/>
      <c r="N97" s="160"/>
      <c r="O97" s="157"/>
      <c r="P97" s="161"/>
      <c r="Q97" s="160"/>
      <c r="R97" s="157"/>
      <c r="S97" s="162"/>
      <c r="T97" s="163"/>
      <c r="U97" s="164"/>
      <c r="V97" s="163"/>
      <c r="W97" s="163"/>
      <c r="AC97" s="157"/>
      <c r="AD97" s="165"/>
      <c r="AE97" s="160"/>
      <c r="AF97" s="157"/>
      <c r="AG97" s="166"/>
      <c r="AH97" s="159"/>
      <c r="AI97" s="161"/>
      <c r="AJ97" s="159"/>
      <c r="AK97" s="167"/>
      <c r="AL97" s="157"/>
      <c r="AM97" s="168"/>
      <c r="AN97" s="168"/>
      <c r="AO97" s="157"/>
      <c r="AP97" s="168"/>
      <c r="AQ97" s="168"/>
      <c r="AR97" s="168"/>
      <c r="AS97" s="168"/>
      <c r="AT97" s="159"/>
      <c r="AU97" s="159"/>
      <c r="AV97" s="169"/>
      <c r="AX97" s="170"/>
    </row>
    <row r="98" spans="1:50" s="162" customFormat="1" x14ac:dyDescent="0.25">
      <c r="A98" s="157"/>
      <c r="B98" s="158"/>
      <c r="C98" s="158"/>
      <c r="D98" s="158"/>
      <c r="E98" s="158"/>
      <c r="F98" s="158"/>
      <c r="G98" s="158"/>
      <c r="H98" s="158"/>
      <c r="I98" s="158"/>
      <c r="J98" s="157"/>
      <c r="K98" s="158"/>
      <c r="L98" s="157"/>
      <c r="M98" s="159"/>
      <c r="N98" s="160"/>
      <c r="O98" s="157"/>
      <c r="P98" s="161"/>
      <c r="Q98" s="160"/>
      <c r="R98" s="157"/>
      <c r="T98" s="163"/>
      <c r="U98" s="164"/>
      <c r="V98" s="163"/>
      <c r="W98" s="163"/>
      <c r="AC98" s="157"/>
      <c r="AD98" s="165"/>
      <c r="AE98" s="160"/>
      <c r="AF98" s="157"/>
      <c r="AG98" s="166"/>
      <c r="AH98" s="159"/>
      <c r="AI98" s="161"/>
      <c r="AJ98" s="159"/>
      <c r="AK98" s="167"/>
      <c r="AL98" s="157"/>
      <c r="AM98" s="168"/>
      <c r="AN98" s="168"/>
      <c r="AO98" s="157"/>
      <c r="AP98" s="168"/>
      <c r="AQ98" s="168"/>
      <c r="AR98" s="168"/>
      <c r="AS98" s="168"/>
      <c r="AT98" s="159"/>
      <c r="AU98" s="159"/>
      <c r="AV98" s="169"/>
      <c r="AX98" s="171"/>
    </row>
    <row r="99" spans="1:50" s="162" customFormat="1" x14ac:dyDescent="0.25">
      <c r="A99" s="157"/>
      <c r="B99" s="158"/>
      <c r="C99" s="158"/>
      <c r="D99" s="158"/>
      <c r="E99" s="158"/>
      <c r="F99" s="158"/>
      <c r="G99" s="158"/>
      <c r="H99" s="158"/>
      <c r="I99" s="158"/>
      <c r="J99" s="157"/>
      <c r="K99" s="158"/>
      <c r="L99" s="157"/>
      <c r="M99" s="159"/>
      <c r="N99" s="160"/>
      <c r="O99" s="157"/>
      <c r="P99" s="161"/>
      <c r="Q99" s="160"/>
      <c r="R99" s="157"/>
      <c r="S99" s="66"/>
      <c r="T99" s="163"/>
      <c r="U99" s="164"/>
      <c r="V99" s="163"/>
      <c r="W99" s="163"/>
      <c r="AH99" s="159"/>
      <c r="AI99" s="161"/>
      <c r="AJ99" s="159"/>
      <c r="AK99" s="167"/>
      <c r="AL99" s="157"/>
      <c r="AM99" s="168"/>
      <c r="AN99" s="168"/>
      <c r="AO99" s="157"/>
      <c r="AP99" s="168"/>
      <c r="AQ99" s="168"/>
      <c r="AR99" s="168"/>
      <c r="AS99" s="168"/>
      <c r="AT99" s="159"/>
      <c r="AU99" s="159"/>
      <c r="AV99" s="169"/>
      <c r="AX99" s="171"/>
    </row>
    <row r="100" spans="1:50" s="66" customFormat="1" x14ac:dyDescent="0.25">
      <c r="B100" s="170"/>
      <c r="C100" s="158"/>
      <c r="D100" s="158"/>
      <c r="E100" s="158"/>
      <c r="F100" s="158"/>
      <c r="G100" s="158"/>
      <c r="H100" s="158"/>
      <c r="I100" s="158"/>
      <c r="J100" s="157" t="s">
        <v>209</v>
      </c>
      <c r="K100" s="158"/>
      <c r="L100" s="157"/>
      <c r="M100" s="159"/>
      <c r="N100" s="160"/>
      <c r="O100" s="157"/>
      <c r="P100" s="161"/>
      <c r="Q100" s="160"/>
      <c r="R100" s="157"/>
      <c r="S100" s="172"/>
      <c r="U100" s="164"/>
      <c r="V100" s="163"/>
      <c r="W100" s="163"/>
      <c r="AC100" s="157"/>
      <c r="AD100" s="165"/>
      <c r="AE100" s="160"/>
      <c r="AF100" s="157"/>
      <c r="AG100" s="166"/>
      <c r="AH100" s="159"/>
      <c r="AI100" s="161"/>
      <c r="AJ100" s="159"/>
      <c r="AK100" s="167"/>
      <c r="AL100" s="157"/>
      <c r="AM100" s="168"/>
      <c r="AN100" s="168"/>
      <c r="AO100" s="157"/>
      <c r="AP100" s="168"/>
      <c r="AQ100" s="168"/>
      <c r="AR100" s="168"/>
      <c r="AS100" s="168"/>
      <c r="AT100" s="159"/>
      <c r="AU100" s="159"/>
      <c r="AV100" s="169"/>
      <c r="AX100" s="170"/>
    </row>
    <row r="101" spans="1:50" s="66" customFormat="1" x14ac:dyDescent="0.25">
      <c r="B101" s="170"/>
      <c r="C101" s="158"/>
      <c r="D101" s="158"/>
      <c r="E101" s="158"/>
      <c r="F101" s="158"/>
      <c r="G101" s="158"/>
      <c r="H101" s="158"/>
      <c r="I101" s="158"/>
      <c r="J101" s="157"/>
      <c r="K101" s="158"/>
      <c r="L101" s="157"/>
      <c r="M101" s="159"/>
      <c r="N101" s="160"/>
      <c r="O101" s="157"/>
      <c r="P101" s="161"/>
      <c r="Q101" s="160"/>
      <c r="R101" s="157"/>
      <c r="S101" s="173"/>
      <c r="T101" s="163"/>
      <c r="U101" s="174"/>
      <c r="AH101" s="159"/>
      <c r="AI101" s="161"/>
      <c r="AJ101" s="159"/>
      <c r="AK101" s="167"/>
      <c r="AL101" s="157"/>
      <c r="AM101" s="168"/>
      <c r="AN101" s="168"/>
      <c r="AO101" s="157"/>
      <c r="AP101" s="168"/>
      <c r="AQ101" s="168"/>
      <c r="AR101" s="168"/>
      <c r="AS101" s="168"/>
      <c r="AT101" s="159"/>
      <c r="AU101" s="159"/>
      <c r="AV101" s="169"/>
      <c r="AX101" s="170"/>
    </row>
    <row r="102" spans="1:50" s="66" customFormat="1" ht="16.899999999999999" customHeight="1" x14ac:dyDescent="0.25">
      <c r="B102" s="170"/>
      <c r="C102" s="158"/>
      <c r="D102" s="158"/>
      <c r="E102" s="158"/>
      <c r="F102" s="158"/>
      <c r="G102" s="158"/>
      <c r="H102" s="158"/>
      <c r="I102" s="158"/>
      <c r="J102" s="157"/>
      <c r="K102" s="158"/>
      <c r="L102" s="157"/>
      <c r="M102" s="159"/>
      <c r="N102" s="160"/>
      <c r="O102" s="157"/>
      <c r="P102" s="161"/>
      <c r="Q102" s="160"/>
      <c r="R102" s="157"/>
      <c r="U102" s="164"/>
      <c r="V102" s="163"/>
      <c r="W102" s="163"/>
      <c r="AC102" s="157"/>
      <c r="AD102" s="165"/>
      <c r="AE102" s="160"/>
      <c r="AF102" s="157"/>
      <c r="AG102" s="166"/>
      <c r="AH102" s="159"/>
      <c r="AI102" s="161"/>
      <c r="AJ102" s="159"/>
      <c r="AK102" s="167"/>
      <c r="AL102" s="157"/>
      <c r="AM102" s="168"/>
      <c r="AN102" s="168"/>
      <c r="AO102" s="157"/>
      <c r="AP102" s="168"/>
      <c r="AQ102" s="168"/>
      <c r="AR102" s="168"/>
      <c r="AS102" s="168"/>
      <c r="AT102" s="159"/>
      <c r="AU102" s="159"/>
      <c r="AV102" s="169"/>
      <c r="AX102" s="170"/>
    </row>
    <row r="103" spans="1:50" s="66" customFormat="1" x14ac:dyDescent="0.25">
      <c r="B103" s="170"/>
      <c r="P103" s="161"/>
      <c r="Q103" s="160"/>
      <c r="R103" s="157"/>
      <c r="T103" s="163"/>
      <c r="U103" s="174"/>
      <c r="AM103" s="168"/>
      <c r="AN103" s="168"/>
      <c r="AP103" s="168"/>
      <c r="AQ103" s="168"/>
      <c r="AR103" s="168"/>
      <c r="AS103" s="168"/>
      <c r="AT103" s="159"/>
      <c r="AU103" s="159"/>
      <c r="AV103" s="169"/>
      <c r="AX103" s="170"/>
    </row>
    <row r="104" spans="1:50" s="66" customFormat="1" ht="18" x14ac:dyDescent="0.25">
      <c r="B104" s="170"/>
      <c r="C104" s="175"/>
      <c r="D104" s="157"/>
      <c r="E104" s="176"/>
      <c r="F104" s="159"/>
      <c r="G104" s="177"/>
      <c r="H104" s="157"/>
      <c r="I104" s="178"/>
      <c r="J104" s="159"/>
      <c r="K104" s="177"/>
      <c r="L104" s="157"/>
      <c r="M104" s="159"/>
      <c r="N104" s="160"/>
      <c r="O104" s="157"/>
      <c r="P104" s="161"/>
      <c r="Q104" s="160"/>
      <c r="R104" s="157"/>
      <c r="T104" s="163"/>
      <c r="U104" s="164"/>
      <c r="V104" s="163"/>
      <c r="W104" s="163"/>
      <c r="AT104" s="159"/>
      <c r="AU104" s="159"/>
      <c r="AV104" s="169"/>
      <c r="AX104" s="170"/>
    </row>
    <row r="105" spans="1:50" s="66" customFormat="1" ht="18" x14ac:dyDescent="0.25">
      <c r="B105" s="170"/>
      <c r="C105" s="175"/>
      <c r="D105" s="157"/>
      <c r="E105" s="176"/>
      <c r="F105" s="159"/>
      <c r="G105" s="177"/>
      <c r="H105" s="157"/>
      <c r="I105" s="178"/>
      <c r="J105" s="159"/>
      <c r="K105" s="177"/>
      <c r="L105" s="157"/>
      <c r="M105" s="159"/>
      <c r="N105" s="160"/>
      <c r="O105" s="157"/>
      <c r="P105" s="161"/>
      <c r="Q105" s="160"/>
      <c r="R105" s="157"/>
      <c r="S105" s="179"/>
      <c r="T105" s="157"/>
      <c r="U105" s="164"/>
      <c r="V105" s="163"/>
      <c r="W105" s="163"/>
      <c r="AC105" s="157"/>
      <c r="AD105" s="165"/>
      <c r="AE105" s="160"/>
      <c r="AF105" s="157"/>
      <c r="AG105" s="166"/>
      <c r="AH105" s="159"/>
      <c r="AI105" s="161"/>
      <c r="AJ105" s="159"/>
      <c r="AK105" s="167"/>
      <c r="AL105" s="157"/>
      <c r="AM105" s="168"/>
      <c r="AN105" s="168"/>
      <c r="AO105" s="157"/>
      <c r="AP105" s="168"/>
      <c r="AQ105" s="168"/>
      <c r="AR105" s="168"/>
      <c r="AS105" s="168"/>
      <c r="AT105" s="159"/>
      <c r="AU105" s="159"/>
      <c r="AV105" s="169"/>
      <c r="AX105" s="170"/>
    </row>
    <row r="106" spans="1:50" s="66" customFormat="1" x14ac:dyDescent="0.25">
      <c r="B106" s="170"/>
      <c r="P106" s="161"/>
      <c r="Q106" s="160"/>
      <c r="R106" s="157"/>
      <c r="S106" s="179"/>
      <c r="T106" s="157"/>
      <c r="U106" s="180"/>
      <c r="V106" s="157"/>
      <c r="W106" s="157"/>
      <c r="AC106" s="157"/>
      <c r="AD106" s="165"/>
      <c r="AE106" s="160"/>
      <c r="AF106" s="157"/>
      <c r="AG106" s="166"/>
      <c r="AH106" s="159"/>
      <c r="AI106" s="161"/>
      <c r="AJ106" s="159"/>
      <c r="AK106" s="167"/>
      <c r="AL106" s="157"/>
      <c r="AM106" s="168"/>
      <c r="AN106" s="168"/>
      <c r="AO106" s="157"/>
      <c r="AP106" s="168"/>
      <c r="AQ106" s="168"/>
      <c r="AR106" s="168"/>
      <c r="AS106" s="168"/>
      <c r="AT106" s="159"/>
      <c r="AU106" s="159"/>
      <c r="AV106" s="169"/>
      <c r="AX106" s="170"/>
    </row>
    <row r="107" spans="1:50" s="66" customFormat="1" ht="18" x14ac:dyDescent="0.25">
      <c r="B107" s="170"/>
      <c r="C107" s="175"/>
      <c r="D107" s="157"/>
      <c r="E107" s="176"/>
      <c r="F107" s="159"/>
      <c r="G107" s="177"/>
      <c r="H107" s="157"/>
      <c r="I107" s="178"/>
      <c r="J107" s="159"/>
      <c r="K107" s="177"/>
      <c r="L107" s="157"/>
      <c r="M107" s="159"/>
      <c r="N107" s="160"/>
      <c r="O107" s="157"/>
      <c r="P107" s="161"/>
      <c r="Q107" s="160"/>
      <c r="R107" s="157"/>
      <c r="S107" s="179"/>
      <c r="T107" s="157"/>
      <c r="U107" s="180"/>
      <c r="V107" s="157"/>
      <c r="W107" s="157"/>
      <c r="AC107" s="157"/>
      <c r="AD107" s="165"/>
      <c r="AE107" s="160"/>
      <c r="AF107" s="157"/>
      <c r="AG107" s="166"/>
      <c r="AH107" s="159"/>
      <c r="AI107" s="161"/>
      <c r="AJ107" s="159"/>
      <c r="AK107" s="167"/>
      <c r="AL107" s="157"/>
      <c r="AM107" s="168"/>
      <c r="AN107" s="168"/>
      <c r="AO107" s="157"/>
      <c r="AP107" s="168"/>
      <c r="AQ107" s="168"/>
      <c r="AR107" s="168"/>
      <c r="AS107" s="168"/>
      <c r="AT107" s="159"/>
      <c r="AU107" s="159"/>
      <c r="AV107" s="169"/>
      <c r="AX107" s="170"/>
    </row>
    <row r="108" spans="1:50" s="66" customFormat="1" x14ac:dyDescent="0.25">
      <c r="B108" s="170"/>
      <c r="C108" s="163"/>
      <c r="D108" s="163"/>
      <c r="E108" s="163"/>
      <c r="F108" s="163"/>
      <c r="G108" s="177"/>
      <c r="H108" s="157"/>
      <c r="I108" s="178"/>
      <c r="J108" s="159"/>
      <c r="K108" s="177"/>
      <c r="L108" s="157"/>
      <c r="M108" s="159"/>
      <c r="N108" s="160"/>
      <c r="O108" s="157"/>
      <c r="P108" s="161"/>
      <c r="Q108" s="160"/>
      <c r="R108" s="157"/>
      <c r="S108" s="5"/>
      <c r="T108" s="5"/>
      <c r="U108" s="180"/>
      <c r="V108" s="157"/>
      <c r="W108" s="157"/>
      <c r="AC108" s="157"/>
      <c r="AD108" s="165"/>
      <c r="AE108" s="160"/>
      <c r="AF108" s="157"/>
      <c r="AG108" s="166"/>
      <c r="AH108" s="159"/>
      <c r="AI108" s="161"/>
      <c r="AJ108" s="159"/>
      <c r="AK108" s="167"/>
      <c r="AL108" s="157"/>
      <c r="AM108" s="168"/>
      <c r="AN108" s="168"/>
      <c r="AO108" s="157"/>
      <c r="AP108" s="168"/>
      <c r="AQ108" s="168"/>
      <c r="AR108" s="168"/>
      <c r="AS108" s="168"/>
      <c r="AT108" s="159"/>
      <c r="AU108" s="159"/>
      <c r="AV108" s="169"/>
      <c r="AX108" s="170"/>
    </row>
  </sheetData>
  <mergeCells count="13">
    <mergeCell ref="AC4:AH4"/>
    <mergeCell ref="AI4:AJ4"/>
    <mergeCell ref="AL4:AU4"/>
    <mergeCell ref="A1:AX1"/>
    <mergeCell ref="A2:B3"/>
    <mergeCell ref="C2:X3"/>
    <mergeCell ref="Y2:AK3"/>
    <mergeCell ref="AL2:AU3"/>
    <mergeCell ref="AV2:AV4"/>
    <mergeCell ref="AW2:AW4"/>
    <mergeCell ref="C4:Q4"/>
    <mergeCell ref="R4:S4"/>
    <mergeCell ref="Y4:AB4"/>
  </mergeCells>
  <pageMargins left="0.11811023622047245" right="0.11811023622047245" top="0.15748031496062992" bottom="0.19685039370078741" header="0" footer="0"/>
  <pageSetup paperSize="9" scale="35" orientation="landscape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EJ ранжир.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Коценко Ольга Георгиевна</dc:creator>
  <cp:lastModifiedBy>Коценко Ольга Георгиевна</cp:lastModifiedBy>
  <dcterms:created xsi:type="dcterms:W3CDTF">2017-03-29T14:43:04Z</dcterms:created>
  <dcterms:modified xsi:type="dcterms:W3CDTF">2017-03-29T14:44:10Z</dcterms:modified>
</cp:coreProperties>
</file>